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Óscar\Documents\Fitnes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66" i="1" l="1"/>
  <c r="F65" i="1"/>
  <c r="D65" i="1"/>
  <c r="D61" i="1"/>
  <c r="F64" i="1"/>
  <c r="E64" i="1"/>
  <c r="D64" i="1"/>
  <c r="E62" i="1"/>
  <c r="F61" i="1"/>
  <c r="F60" i="1"/>
  <c r="E60" i="1"/>
  <c r="D60" i="1"/>
  <c r="E58" i="1"/>
  <c r="F57" i="1"/>
  <c r="D57" i="1"/>
  <c r="F56" i="1"/>
  <c r="E56" i="1"/>
  <c r="D56" i="1"/>
  <c r="E54" i="1"/>
  <c r="F53" i="1"/>
  <c r="D53" i="1"/>
  <c r="F52" i="1"/>
  <c r="E52" i="1"/>
  <c r="D52" i="1"/>
  <c r="F24" i="1" l="1"/>
  <c r="E26" i="1"/>
  <c r="D26" i="1"/>
  <c r="E24" i="1"/>
  <c r="F26" i="1"/>
  <c r="D25" i="1"/>
  <c r="F25" i="1"/>
  <c r="E25" i="1"/>
  <c r="D24" i="1"/>
  <c r="F23" i="1"/>
  <c r="E23" i="1"/>
  <c r="D23" i="1"/>
</calcChain>
</file>

<file path=xl/sharedStrings.xml><?xml version="1.0" encoding="utf-8"?>
<sst xmlns="http://schemas.openxmlformats.org/spreadsheetml/2006/main" count="95" uniqueCount="43">
  <si>
    <t>Rutina Stephan Korte</t>
  </si>
  <si>
    <t>Introducción RMs:</t>
  </si>
  <si>
    <t>Peso Muerto</t>
  </si>
  <si>
    <t>Press Banca</t>
  </si>
  <si>
    <t>Sentadilla</t>
  </si>
  <si>
    <t>Sentadilla:</t>
  </si>
  <si>
    <t>Press Banca:</t>
  </si>
  <si>
    <t>Peso Muerto:</t>
  </si>
  <si>
    <t>Semana 1</t>
  </si>
  <si>
    <t>SERIES</t>
  </si>
  <si>
    <t>REPS.</t>
  </si>
  <si>
    <t>PESO</t>
  </si>
  <si>
    <t>P. Banca</t>
  </si>
  <si>
    <t>P. Muerto</t>
  </si>
  <si>
    <t>Semana 2</t>
  </si>
  <si>
    <t>Semana 3</t>
  </si>
  <si>
    <t>Semana 4</t>
  </si>
  <si>
    <t>Fase 2</t>
  </si>
  <si>
    <t>Fase 1</t>
  </si>
  <si>
    <t>5-8x5</t>
  </si>
  <si>
    <t>6-8x5</t>
  </si>
  <si>
    <t>NOTA: En la fase 1 todas las sesiones son:</t>
  </si>
  <si>
    <t>¡Por lo que a continuación se detallarán las cargas por semana y no por sesión!</t>
  </si>
  <si>
    <t>En la fase 2 se emplea un sistema rotatorio semanal que prioriza un básico por sesión:</t>
  </si>
  <si>
    <t>Sesión A</t>
  </si>
  <si>
    <t>Sesión B</t>
  </si>
  <si>
    <t>Sesión C</t>
  </si>
  <si>
    <t>Series</t>
  </si>
  <si>
    <t>Repeticiones</t>
  </si>
  <si>
    <t>1-2</t>
  </si>
  <si>
    <t>5-8 (6-8 en Banca)</t>
  </si>
  <si>
    <t>Semana</t>
  </si>
  <si>
    <t>3</t>
  </si>
  <si>
    <t>5</t>
  </si>
  <si>
    <t>1</t>
  </si>
  <si>
    <t>−</t>
  </si>
  <si>
    <t>SEMANA</t>
  </si>
  <si>
    <t>RECOMENDACIÓN: Planifica las cargas ANTES de entrenar.</t>
  </si>
  <si>
    <t>©Óscar Gil</t>
  </si>
  <si>
    <t>ANEXO</t>
  </si>
  <si>
    <t>Calcula tu 1RM introduciendo los datos siguientes:</t>
  </si>
  <si>
    <t>REPS</t>
  </si>
  <si>
    <t>1RM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</si>
</sst>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Stencil"/>
      <family val="5"/>
    </font>
    <font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2" fillId="0" borderId="0" xfId="0" applyFont="1" applyAlignment="1" applyProtection="1">
      <alignment vertical="top"/>
    </xf>
    <xf numFmtId="0" fontId="0" fillId="0" borderId="0" xfId="0" applyProtection="1"/>
    <xf numFmtId="0" fontId="1" fillId="0" borderId="1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1" fillId="0" borderId="1" xfId="0" applyFont="1" applyFill="1" applyBorder="1" applyProtection="1"/>
    <xf numFmtId="0" fontId="0" fillId="0" borderId="1" xfId="0" applyBorder="1" applyProtection="1"/>
    <xf numFmtId="0" fontId="1" fillId="0" borderId="3" xfId="0" applyFont="1" applyFill="1" applyBorder="1" applyProtection="1"/>
    <xf numFmtId="0" fontId="0" fillId="0" borderId="3" xfId="0" applyBorder="1" applyProtection="1"/>
    <xf numFmtId="0" fontId="1" fillId="0" borderId="2" xfId="0" applyFont="1" applyFill="1" applyBorder="1" applyProtection="1"/>
    <xf numFmtId="0" fontId="0" fillId="0" borderId="2" xfId="0" applyBorder="1" applyProtection="1"/>
    <xf numFmtId="0" fontId="1" fillId="0" borderId="0" xfId="0" applyFont="1" applyFill="1" applyBorder="1" applyProtection="1"/>
    <xf numFmtId="0" fontId="0" fillId="0" borderId="1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6" xfId="0" applyBorder="1" applyProtection="1"/>
    <xf numFmtId="0" fontId="0" fillId="0" borderId="17" xfId="0" applyBorder="1" applyAlignment="1" applyProtection="1">
      <alignment horizontal="center" vertical="center"/>
    </xf>
    <xf numFmtId="0" fontId="0" fillId="0" borderId="18" xfId="0" applyBorder="1" applyProtection="1"/>
    <xf numFmtId="0" fontId="0" fillId="0" borderId="9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0" borderId="10" xfId="0" applyFont="1" applyFill="1" applyBorder="1" applyProtection="1"/>
    <xf numFmtId="16" fontId="0" fillId="0" borderId="1" xfId="0" quotePrefix="1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11" xfId="0" applyFont="1" applyFill="1" applyBorder="1" applyProtection="1"/>
    <xf numFmtId="16" fontId="0" fillId="0" borderId="3" xfId="0" quotePrefix="1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2" xfId="0" applyFont="1" applyFill="1" applyBorder="1" applyProtection="1"/>
    <xf numFmtId="16" fontId="0" fillId="0" borderId="2" xfId="0" quotePrefix="1" applyNumberFormat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10" xfId="0" applyBorder="1" applyProtection="1"/>
    <xf numFmtId="0" fontId="0" fillId="0" borderId="5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11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quotePrefix="1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5" xfId="0" quotePrefix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quotePrefix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6" fontId="0" fillId="0" borderId="0" xfId="0" quotePrefix="1" applyNumberFormat="1" applyProtection="1"/>
    <xf numFmtId="0" fontId="0" fillId="0" borderId="0" xfId="0" applyBorder="1" applyProtection="1"/>
    <xf numFmtId="16" fontId="0" fillId="0" borderId="15" xfId="0" quotePrefix="1" applyNumberForma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7" fillId="0" borderId="0" xfId="1" applyProtection="1"/>
    <xf numFmtId="0" fontId="8" fillId="0" borderId="0" xfId="1" applyFont="1" applyProtection="1"/>
    <xf numFmtId="0" fontId="9" fillId="0" borderId="0" xfId="0" applyFont="1" applyProtection="1"/>
    <xf numFmtId="0" fontId="0" fillId="0" borderId="19" xfId="0" applyBorder="1" applyProtection="1"/>
    <xf numFmtId="0" fontId="0" fillId="0" borderId="1" xfId="0" applyBorder="1" applyAlignment="1" applyProtection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</xdr:row>
      <xdr:rowOff>104775</xdr:rowOff>
    </xdr:from>
    <xdr:to>
      <xdr:col>5</xdr:col>
      <xdr:colOff>552450</xdr:colOff>
      <xdr:row>9</xdr:row>
      <xdr:rowOff>123825</xdr:rowOff>
    </xdr:to>
    <xdr:sp macro="" textlink="">
      <xdr:nvSpPr>
        <xdr:cNvPr id="2" name="CuadroTexto 1"/>
        <xdr:cNvSpPr txBox="1"/>
      </xdr:nvSpPr>
      <xdr:spPr>
        <a:xfrm>
          <a:off x="2924175" y="438150"/>
          <a:ext cx="2676525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En</a:t>
          </a:r>
          <a:r>
            <a:rPr lang="es-ES" sz="1100" baseline="0"/>
            <a:t> el excel </a:t>
          </a:r>
          <a:r>
            <a:rPr lang="es-ES" sz="1100"/>
            <a:t>se expone</a:t>
          </a:r>
          <a:r>
            <a:rPr lang="es-ES" sz="1100" baseline="0"/>
            <a:t> la INTENSIDAD de cada sesión, que será la misma en los tres básicos. Los cuales serán efectuados con frecuencia 3. </a:t>
          </a:r>
        </a:p>
        <a:p>
          <a:endParaRPr lang="es-ES" sz="1100" baseline="0"/>
        </a:p>
        <a:p>
          <a:r>
            <a:rPr lang="es-ES" sz="1100" baseline="0"/>
            <a:t>Aquí se mantendrá el orden de los ejercicios original de la rutina (orden descendente de la tabla de los RMs).</a:t>
          </a:r>
          <a:endParaRPr lang="es-ES" sz="1100"/>
        </a:p>
      </xdr:txBody>
    </xdr:sp>
    <xdr:clientData/>
  </xdr:twoCellAnchor>
  <xdr:twoCellAnchor>
    <xdr:from>
      <xdr:col>0</xdr:col>
      <xdr:colOff>609600</xdr:colOff>
      <xdr:row>36</xdr:row>
      <xdr:rowOff>104775</xdr:rowOff>
    </xdr:from>
    <xdr:to>
      <xdr:col>1</xdr:col>
      <xdr:colOff>438150</xdr:colOff>
      <xdr:row>40</xdr:row>
      <xdr:rowOff>47627</xdr:rowOff>
    </xdr:to>
    <xdr:cxnSp macro="">
      <xdr:nvCxnSpPr>
        <xdr:cNvPr id="4" name="Conector angular 3"/>
        <xdr:cNvCxnSpPr/>
      </xdr:nvCxnSpPr>
      <xdr:spPr>
        <a:xfrm flipV="1">
          <a:off x="609600" y="6162675"/>
          <a:ext cx="942975" cy="704852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609600</xdr:colOff>
      <xdr:row>40</xdr:row>
      <xdr:rowOff>142875</xdr:rowOff>
    </xdr:from>
    <xdr:to>
      <xdr:col>1</xdr:col>
      <xdr:colOff>438150</xdr:colOff>
      <xdr:row>44</xdr:row>
      <xdr:rowOff>114300</xdr:rowOff>
    </xdr:to>
    <xdr:cxnSp macro="">
      <xdr:nvCxnSpPr>
        <xdr:cNvPr id="5" name="Conector angular 4"/>
        <xdr:cNvCxnSpPr/>
      </xdr:nvCxnSpPr>
      <xdr:spPr>
        <a:xfrm>
          <a:off x="609600" y="6962775"/>
          <a:ext cx="942975" cy="733425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609600</xdr:colOff>
      <xdr:row>40</xdr:row>
      <xdr:rowOff>95250</xdr:rowOff>
    </xdr:from>
    <xdr:to>
      <xdr:col>1</xdr:col>
      <xdr:colOff>438150</xdr:colOff>
      <xdr:row>40</xdr:row>
      <xdr:rowOff>95250</xdr:rowOff>
    </xdr:to>
    <xdr:cxnSp macro="">
      <xdr:nvCxnSpPr>
        <xdr:cNvPr id="17" name="Conector recto de flecha 16"/>
        <xdr:cNvCxnSpPr/>
      </xdr:nvCxnSpPr>
      <xdr:spPr>
        <a:xfrm>
          <a:off x="609600" y="6915150"/>
          <a:ext cx="9429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76</xdr:row>
      <xdr:rowOff>104775</xdr:rowOff>
    </xdr:from>
    <xdr:to>
      <xdr:col>3</xdr:col>
      <xdr:colOff>542925</xdr:colOff>
      <xdr:row>77</xdr:row>
      <xdr:rowOff>95249</xdr:rowOff>
    </xdr:to>
    <xdr:sp macro="" textlink="">
      <xdr:nvSpPr>
        <xdr:cNvPr id="6" name="Flecha derecha 5"/>
        <xdr:cNvSpPr/>
      </xdr:nvSpPr>
      <xdr:spPr>
        <a:xfrm>
          <a:off x="2847975" y="14963775"/>
          <a:ext cx="1104900" cy="180974"/>
        </a:xfrm>
        <a:prstGeom prst="righ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henfitnessmeetsscience.wordpress.com/" TargetMode="External"/><Relationship Id="rId1" Type="http://schemas.openxmlformats.org/officeDocument/2006/relationships/hyperlink" Target="http://whenfitnessmeetsscience.wordpres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view="pageLayout" topLeftCell="A61" zoomScaleNormal="100" workbookViewId="0">
      <selection activeCell="B78" activeCellId="2" sqref="B4:B6 A78 B78"/>
    </sheetView>
  </sheetViews>
  <sheetFormatPr baseColWidth="10" defaultRowHeight="15" x14ac:dyDescent="0.25"/>
  <cols>
    <col min="1" max="1" width="15.5703125" style="5" customWidth="1"/>
    <col min="2" max="2" width="20.5703125" style="5" customWidth="1"/>
    <col min="3" max="16384" width="11.42578125" style="5"/>
  </cols>
  <sheetData>
    <row r="1" spans="1:2" ht="26.25" x14ac:dyDescent="0.25">
      <c r="A1" s="4" t="s">
        <v>0</v>
      </c>
    </row>
    <row r="3" spans="1:2" x14ac:dyDescent="0.25">
      <c r="A3" s="5" t="s">
        <v>1</v>
      </c>
    </row>
    <row r="4" spans="1:2" x14ac:dyDescent="0.25">
      <c r="A4" s="6" t="s">
        <v>5</v>
      </c>
      <c r="B4" s="1">
        <v>0</v>
      </c>
    </row>
    <row r="5" spans="1:2" x14ac:dyDescent="0.25">
      <c r="A5" s="7" t="s">
        <v>6</v>
      </c>
      <c r="B5" s="2">
        <v>0</v>
      </c>
    </row>
    <row r="6" spans="1:2" x14ac:dyDescent="0.25">
      <c r="A6" s="8" t="s">
        <v>7</v>
      </c>
      <c r="B6" s="3">
        <v>0</v>
      </c>
    </row>
    <row r="11" spans="1:2" ht="21" x14ac:dyDescent="0.35">
      <c r="A11" s="9" t="s">
        <v>18</v>
      </c>
    </row>
    <row r="13" spans="1:2" x14ac:dyDescent="0.25">
      <c r="A13" s="10" t="s">
        <v>21</v>
      </c>
    </row>
    <row r="15" spans="1:2" x14ac:dyDescent="0.25">
      <c r="A15" s="11" t="s">
        <v>4</v>
      </c>
      <c r="B15" s="12" t="s">
        <v>19</v>
      </c>
    </row>
    <row r="16" spans="1:2" x14ac:dyDescent="0.25">
      <c r="A16" s="13" t="s">
        <v>3</v>
      </c>
      <c r="B16" s="14" t="s">
        <v>20</v>
      </c>
    </row>
    <row r="17" spans="1:6" x14ac:dyDescent="0.25">
      <c r="A17" s="15" t="s">
        <v>2</v>
      </c>
      <c r="B17" s="16" t="s">
        <v>19</v>
      </c>
    </row>
    <row r="19" spans="1:6" x14ac:dyDescent="0.25">
      <c r="A19" s="17" t="s">
        <v>22</v>
      </c>
    </row>
    <row r="21" spans="1:6" x14ac:dyDescent="0.25">
      <c r="B21" s="18" t="s">
        <v>9</v>
      </c>
      <c r="C21" s="19" t="s">
        <v>10</v>
      </c>
      <c r="D21" s="20"/>
      <c r="E21" s="21" t="s">
        <v>11</v>
      </c>
      <c r="F21" s="22"/>
    </row>
    <row r="22" spans="1:6" x14ac:dyDescent="0.25">
      <c r="B22" s="16"/>
      <c r="C22" s="23"/>
      <c r="D22" s="24" t="s">
        <v>4</v>
      </c>
      <c r="E22" s="24" t="s">
        <v>12</v>
      </c>
      <c r="F22" s="25" t="s">
        <v>13</v>
      </c>
    </row>
    <row r="23" spans="1:6" ht="15.75" x14ac:dyDescent="0.25">
      <c r="A23" s="26" t="s">
        <v>8</v>
      </c>
      <c r="B23" s="27" t="s">
        <v>30</v>
      </c>
      <c r="C23" s="28">
        <v>5</v>
      </c>
      <c r="D23" s="29">
        <f>ROUNDDOWN(0.615*$B4, 1)</f>
        <v>0</v>
      </c>
      <c r="E23" s="29">
        <f>ROUNDDOWN(0.615*$B5, 1)</f>
        <v>0</v>
      </c>
      <c r="F23" s="28">
        <f>ROUNDDOWN(0.615*$B6, 1)</f>
        <v>0</v>
      </c>
    </row>
    <row r="24" spans="1:6" ht="15.75" x14ac:dyDescent="0.25">
      <c r="A24" s="30" t="s">
        <v>14</v>
      </c>
      <c r="B24" s="31" t="s">
        <v>30</v>
      </c>
      <c r="C24" s="32">
        <v>5</v>
      </c>
      <c r="D24" s="33">
        <f>ROUNDDOWN(0.64*$B4, 1)</f>
        <v>0</v>
      </c>
      <c r="E24" s="33">
        <f>ROUNDDOWN(0.64*$B5, 1)</f>
        <v>0</v>
      </c>
      <c r="F24" s="32">
        <f>ROUNDDOWN(0.64*$B6, 1)</f>
        <v>0</v>
      </c>
    </row>
    <row r="25" spans="1:6" ht="15.75" x14ac:dyDescent="0.25">
      <c r="A25" s="30" t="s">
        <v>15</v>
      </c>
      <c r="B25" s="31" t="s">
        <v>30</v>
      </c>
      <c r="C25" s="32">
        <v>5</v>
      </c>
      <c r="D25" s="33">
        <f>ROUNDDOWN(0.62*$B4, 1)</f>
        <v>0</v>
      </c>
      <c r="E25" s="33">
        <f>ROUNDDOWN(0.62*$B5, 1)</f>
        <v>0</v>
      </c>
      <c r="F25" s="32">
        <f>ROUNDDOWN(0.62*$B6, 1)</f>
        <v>0</v>
      </c>
    </row>
    <row r="26" spans="1:6" ht="15.75" x14ac:dyDescent="0.25">
      <c r="A26" s="34" t="s">
        <v>16</v>
      </c>
      <c r="B26" s="35" t="s">
        <v>30</v>
      </c>
      <c r="C26" s="25">
        <v>5</v>
      </c>
      <c r="D26" s="24">
        <f>ROUNDDOWN(0.64*$B4, 1)</f>
        <v>0</v>
      </c>
      <c r="E26" s="24">
        <f>ROUNDDOWN(0.64*$B5, 1)</f>
        <v>0</v>
      </c>
      <c r="F26" s="25">
        <f>ROUNDDOWN(0.64*$B6, 1)</f>
        <v>0</v>
      </c>
    </row>
    <row r="31" spans="1:6" ht="21" x14ac:dyDescent="0.35">
      <c r="A31" s="9" t="s">
        <v>17</v>
      </c>
    </row>
    <row r="33" spans="1:5" ht="15.75" x14ac:dyDescent="0.25">
      <c r="A33" s="36" t="s">
        <v>23</v>
      </c>
    </row>
    <row r="35" spans="1:5" x14ac:dyDescent="0.25">
      <c r="D35" s="37" t="s">
        <v>27</v>
      </c>
      <c r="E35" s="37" t="s">
        <v>28</v>
      </c>
    </row>
    <row r="36" spans="1:5" x14ac:dyDescent="0.25">
      <c r="C36" s="38" t="s">
        <v>4</v>
      </c>
      <c r="D36" s="39">
        <v>3</v>
      </c>
      <c r="E36" s="19">
        <v>3</v>
      </c>
    </row>
    <row r="37" spans="1:5" x14ac:dyDescent="0.25">
      <c r="B37" s="40" t="s">
        <v>24</v>
      </c>
      <c r="C37" s="41" t="s">
        <v>3</v>
      </c>
      <c r="D37" s="42">
        <v>5</v>
      </c>
      <c r="E37" s="43">
        <v>4</v>
      </c>
    </row>
    <row r="38" spans="1:5" x14ac:dyDescent="0.25">
      <c r="C38" s="16" t="s">
        <v>13</v>
      </c>
      <c r="D38" s="44" t="s">
        <v>29</v>
      </c>
      <c r="E38" s="25">
        <v>1</v>
      </c>
    </row>
    <row r="40" spans="1:5" x14ac:dyDescent="0.25">
      <c r="C40" s="38" t="s">
        <v>4</v>
      </c>
      <c r="D40" s="39">
        <v>3</v>
      </c>
      <c r="E40" s="19">
        <v>3</v>
      </c>
    </row>
    <row r="41" spans="1:5" x14ac:dyDescent="0.25">
      <c r="A41" s="5" t="s">
        <v>31</v>
      </c>
      <c r="B41" s="40" t="s">
        <v>25</v>
      </c>
      <c r="C41" s="41" t="s">
        <v>3</v>
      </c>
      <c r="D41" s="45" t="s">
        <v>29</v>
      </c>
      <c r="E41" s="43">
        <v>1</v>
      </c>
    </row>
    <row r="42" spans="1:5" x14ac:dyDescent="0.25">
      <c r="C42" s="16" t="s">
        <v>13</v>
      </c>
      <c r="D42" s="24">
        <v>3</v>
      </c>
      <c r="E42" s="25">
        <v>3</v>
      </c>
    </row>
    <row r="44" spans="1:5" x14ac:dyDescent="0.25">
      <c r="C44" s="38" t="s">
        <v>4</v>
      </c>
      <c r="D44" s="46" t="s">
        <v>29</v>
      </c>
      <c r="E44" s="19">
        <v>1</v>
      </c>
    </row>
    <row r="45" spans="1:5" x14ac:dyDescent="0.25">
      <c r="B45" s="40" t="s">
        <v>26</v>
      </c>
      <c r="C45" s="41" t="s">
        <v>3</v>
      </c>
      <c r="D45" s="42">
        <v>5</v>
      </c>
      <c r="E45" s="43">
        <v>4</v>
      </c>
    </row>
    <row r="46" spans="1:5" x14ac:dyDescent="0.25">
      <c r="C46" s="16" t="s">
        <v>13</v>
      </c>
      <c r="D46" s="24">
        <v>3</v>
      </c>
      <c r="E46" s="25">
        <v>3</v>
      </c>
    </row>
    <row r="48" spans="1:5" x14ac:dyDescent="0.25">
      <c r="A48" s="60" t="s">
        <v>38</v>
      </c>
    </row>
    <row r="49" spans="1:6" x14ac:dyDescent="0.25">
      <c r="A49" s="18" t="s">
        <v>36</v>
      </c>
      <c r="B49" s="18" t="s">
        <v>9</v>
      </c>
      <c r="C49" s="18" t="s">
        <v>10</v>
      </c>
      <c r="D49" s="47"/>
      <c r="E49" s="21" t="s">
        <v>11</v>
      </c>
      <c r="F49" s="48"/>
    </row>
    <row r="50" spans="1:6" x14ac:dyDescent="0.25">
      <c r="A50" s="49"/>
      <c r="B50" s="49"/>
      <c r="C50" s="49"/>
      <c r="D50" s="24" t="s">
        <v>4</v>
      </c>
      <c r="E50" s="24" t="s">
        <v>3</v>
      </c>
      <c r="F50" s="25" t="s">
        <v>2</v>
      </c>
    </row>
    <row r="52" spans="1:6" x14ac:dyDescent="0.25">
      <c r="B52" s="50" t="s">
        <v>29</v>
      </c>
      <c r="C52" s="50" t="s">
        <v>34</v>
      </c>
      <c r="D52" s="29">
        <f>ROUNDDOWN(0.875*$B4, 1)</f>
        <v>0</v>
      </c>
      <c r="E52" s="29">
        <f>ROUNDDOWN(0.875*$B5, 1)</f>
        <v>0</v>
      </c>
      <c r="F52" s="28">
        <f>ROUNDDOWN(0.875*$B6, 1)</f>
        <v>0</v>
      </c>
    </row>
    <row r="53" spans="1:6" ht="15.75" x14ac:dyDescent="0.25">
      <c r="A53" s="58" t="s">
        <v>8</v>
      </c>
      <c r="B53" s="57" t="s">
        <v>32</v>
      </c>
      <c r="C53" s="51">
        <v>3</v>
      </c>
      <c r="D53" s="33">
        <f>ROUNDDOWN(0.875*$B4*(1.0278-(0.0278*3)), 1)</f>
        <v>0</v>
      </c>
      <c r="E53" s="52" t="s">
        <v>35</v>
      </c>
      <c r="F53" s="32">
        <f>ROUNDDOWN(0.875*$B6*(1.0278-(0.0278*3)), 1)</f>
        <v>0</v>
      </c>
    </row>
    <row r="54" spans="1:6" x14ac:dyDescent="0.25">
      <c r="B54" s="35" t="s">
        <v>33</v>
      </c>
      <c r="C54" s="49">
        <v>4</v>
      </c>
      <c r="D54" s="53" t="s">
        <v>35</v>
      </c>
      <c r="E54" s="24">
        <f>ROUNDDOWN(0.875*$B5*(1.0278-(0.0278*4)), 1)</f>
        <v>0</v>
      </c>
      <c r="F54" s="54" t="s">
        <v>35</v>
      </c>
    </row>
    <row r="55" spans="1:6" x14ac:dyDescent="0.25">
      <c r="B55" s="55"/>
    </row>
    <row r="56" spans="1:6" x14ac:dyDescent="0.25">
      <c r="B56" s="50" t="s">
        <v>29</v>
      </c>
      <c r="C56" s="50" t="s">
        <v>34</v>
      </c>
      <c r="D56" s="29">
        <f>ROUNDDOWN(0.9*$B4, 1)</f>
        <v>0</v>
      </c>
      <c r="E56" s="29">
        <f>ROUNDDOWN(0.9*$B5, 1)</f>
        <v>0</v>
      </c>
      <c r="F56" s="28">
        <f>ROUNDDOWN(0.9*$B6, 1)</f>
        <v>0</v>
      </c>
    </row>
    <row r="57" spans="1:6" ht="15.75" x14ac:dyDescent="0.25">
      <c r="A57" s="58" t="s">
        <v>14</v>
      </c>
      <c r="B57" s="57" t="s">
        <v>32</v>
      </c>
      <c r="C57" s="51">
        <v>3</v>
      </c>
      <c r="D57" s="33">
        <f>ROUNDDOWN(0.9*$B4*(1.0278-(0.0278*3)), 1)</f>
        <v>0</v>
      </c>
      <c r="E57" s="52" t="s">
        <v>35</v>
      </c>
      <c r="F57" s="32">
        <f>ROUNDDOWN(0.9*$B6*(1.0278-(0.0278*3)), 1)</f>
        <v>0</v>
      </c>
    </row>
    <row r="58" spans="1:6" x14ac:dyDescent="0.25">
      <c r="B58" s="35" t="s">
        <v>33</v>
      </c>
      <c r="C58" s="49">
        <v>4</v>
      </c>
      <c r="D58" s="53" t="s">
        <v>35</v>
      </c>
      <c r="E58" s="24">
        <f>ROUNDDOWN(0.9*$B5*(1.0278-(0.0278*4)), 1)</f>
        <v>0</v>
      </c>
      <c r="F58" s="54" t="s">
        <v>35</v>
      </c>
    </row>
    <row r="60" spans="1:6" x14ac:dyDescent="0.25">
      <c r="B60" s="50" t="s">
        <v>29</v>
      </c>
      <c r="C60" s="50" t="s">
        <v>34</v>
      </c>
      <c r="D60" s="29">
        <f>ROUNDDOWN(0.925*$B4, 1)</f>
        <v>0</v>
      </c>
      <c r="E60" s="29">
        <f>ROUNDDOWN(0.925*$B5, 1)</f>
        <v>0</v>
      </c>
      <c r="F60" s="28">
        <f>ROUNDDOWN(0.925*$B6, 1)</f>
        <v>0</v>
      </c>
    </row>
    <row r="61" spans="1:6" ht="15.75" x14ac:dyDescent="0.25">
      <c r="A61" s="58" t="s">
        <v>15</v>
      </c>
      <c r="B61" s="57" t="s">
        <v>32</v>
      </c>
      <c r="C61" s="51">
        <v>3</v>
      </c>
      <c r="D61" s="33">
        <f>ROUNDDOWN(0.925*$B4*(1.0278-(0.0278*3)), 1)</f>
        <v>0</v>
      </c>
      <c r="E61" s="52" t="s">
        <v>35</v>
      </c>
      <c r="F61" s="32">
        <f>ROUNDDOWN(0.925*$B6*(1.0278-(0.0278*3)), 1)</f>
        <v>0</v>
      </c>
    </row>
    <row r="62" spans="1:6" x14ac:dyDescent="0.25">
      <c r="B62" s="35" t="s">
        <v>33</v>
      </c>
      <c r="C62" s="49">
        <v>4</v>
      </c>
      <c r="D62" s="53" t="s">
        <v>35</v>
      </c>
      <c r="E62" s="24">
        <f>ROUNDDOWN(0.925*$B5*(1.0278-(0.0278*4)), 1)</f>
        <v>0</v>
      </c>
      <c r="F62" s="54" t="s">
        <v>35</v>
      </c>
    </row>
    <row r="63" spans="1:6" x14ac:dyDescent="0.25">
      <c r="A63" s="56"/>
    </row>
    <row r="64" spans="1:6" x14ac:dyDescent="0.25">
      <c r="B64" s="50" t="s">
        <v>29</v>
      </c>
      <c r="C64" s="50" t="s">
        <v>34</v>
      </c>
      <c r="D64" s="29">
        <f>ROUNDDOWN(0.95*$B4, 1)</f>
        <v>0</v>
      </c>
      <c r="E64" s="29">
        <f>ROUNDDOWN(0.95*$B5, 1)</f>
        <v>0</v>
      </c>
      <c r="F64" s="28">
        <f>ROUNDDOWN(0.95*$B6, 1)</f>
        <v>0</v>
      </c>
    </row>
    <row r="65" spans="1:6" ht="15.75" x14ac:dyDescent="0.25">
      <c r="A65" s="58" t="s">
        <v>16</v>
      </c>
      <c r="B65" s="57" t="s">
        <v>32</v>
      </c>
      <c r="C65" s="51">
        <v>3</v>
      </c>
      <c r="D65" s="33">
        <f>ROUNDDOWN(0.95*$B4*(1.0278-(0.0278*3)), 1)</f>
        <v>0</v>
      </c>
      <c r="E65" s="52" t="s">
        <v>35</v>
      </c>
      <c r="F65" s="32">
        <f>ROUNDDOWN(0.95*$B6*(1.0278-(0.0278*3)), 1)</f>
        <v>0</v>
      </c>
    </row>
    <row r="66" spans="1:6" x14ac:dyDescent="0.25">
      <c r="B66" s="35" t="s">
        <v>33</v>
      </c>
      <c r="C66" s="49">
        <v>4</v>
      </c>
      <c r="D66" s="53" t="s">
        <v>35</v>
      </c>
      <c r="E66" s="24">
        <f>ROUNDDOWN(0.95*$B5*(1.0278-(0.0278*4)), 1)</f>
        <v>0</v>
      </c>
      <c r="F66" s="54" t="s">
        <v>35</v>
      </c>
    </row>
    <row r="69" spans="1:6" x14ac:dyDescent="0.25">
      <c r="B69" s="59" t="s">
        <v>37</v>
      </c>
    </row>
    <row r="73" spans="1:6" x14ac:dyDescent="0.25">
      <c r="A73" s="62" t="s">
        <v>39</v>
      </c>
    </row>
    <row r="75" spans="1:6" x14ac:dyDescent="0.25">
      <c r="A75" s="5" t="s">
        <v>40</v>
      </c>
    </row>
    <row r="77" spans="1:6" x14ac:dyDescent="0.25">
      <c r="A77" s="64" t="s">
        <v>41</v>
      </c>
      <c r="B77" s="28" t="s">
        <v>11</v>
      </c>
      <c r="E77" s="64" t="s">
        <v>42</v>
      </c>
    </row>
    <row r="78" spans="1:6" x14ac:dyDescent="0.25">
      <c r="A78" s="65">
        <v>0</v>
      </c>
      <c r="B78" s="66">
        <v>0</v>
      </c>
      <c r="E78" s="16">
        <f>ROUNDDOWN(B78/(1.0278-(0.0278*A78)), 1)</f>
        <v>0</v>
      </c>
    </row>
    <row r="82" spans="2:2" x14ac:dyDescent="0.25">
      <c r="B82" s="63"/>
    </row>
    <row r="98" spans="1:1" x14ac:dyDescent="0.25">
      <c r="A98" s="61" t="s">
        <v>38</v>
      </c>
    </row>
  </sheetData>
  <sheetProtection sheet="1" objects="1" scenarios="1" selectLockedCells="1"/>
  <hyperlinks>
    <hyperlink ref="A48" r:id="rId1"/>
    <hyperlink ref="A98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Óscar</dc:creator>
  <cp:lastModifiedBy>Óscar</cp:lastModifiedBy>
  <dcterms:created xsi:type="dcterms:W3CDTF">2014-10-16T19:28:42Z</dcterms:created>
  <dcterms:modified xsi:type="dcterms:W3CDTF">2014-10-22T19:31:27Z</dcterms:modified>
</cp:coreProperties>
</file>