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showInkAnnotation="0" autoCompressPictures="0"/>
  <bookViews>
    <workbookView xWindow="1260" yWindow="0" windowWidth="26440" windowHeight="17300" tabRatio="706" activeTab="1"/>
  </bookViews>
  <sheets>
    <sheet name="Max" sheetId="1" r:id="rId1"/>
    <sheet name="Volume Calcs" sheetId="2" r:id="rId2"/>
    <sheet name="#37" sheetId="26" r:id="rId3"/>
    <sheet name="#30" sheetId="13" r:id="rId4"/>
    <sheet name="#32" sheetId="23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5" i="13" l="1"/>
  <c r="U202" i="13"/>
  <c r="I204" i="13"/>
  <c r="T202" i="13"/>
  <c r="I196" i="13"/>
  <c r="U193" i="13"/>
  <c r="I183" i="13"/>
  <c r="U180" i="13"/>
  <c r="I146" i="13"/>
  <c r="U143" i="13"/>
  <c r="I145" i="13"/>
  <c r="T143" i="13"/>
  <c r="I144" i="13"/>
  <c r="S143" i="13"/>
  <c r="I143" i="13"/>
  <c r="R143" i="13"/>
  <c r="I129" i="13"/>
  <c r="I128" i="13"/>
  <c r="I127" i="13"/>
  <c r="U124" i="13"/>
  <c r="G109" i="13"/>
  <c r="G108" i="13"/>
  <c r="G107" i="13"/>
  <c r="G106" i="13"/>
  <c r="G105" i="13"/>
  <c r="O103" i="13"/>
  <c r="I90" i="13"/>
  <c r="I91" i="13"/>
  <c r="U87" i="13"/>
  <c r="I88" i="13"/>
  <c r="I93" i="13"/>
  <c r="S87" i="13"/>
  <c r="I89" i="13"/>
  <c r="I92" i="13"/>
  <c r="T87" i="13"/>
  <c r="I87" i="13"/>
  <c r="I94" i="13"/>
  <c r="R87" i="13"/>
  <c r="I32" i="13"/>
  <c r="I33" i="13"/>
  <c r="I34" i="13"/>
  <c r="U29" i="13"/>
  <c r="I31" i="13"/>
  <c r="I35" i="13"/>
  <c r="T29" i="13"/>
  <c r="I30" i="13"/>
  <c r="I36" i="13"/>
  <c r="S29" i="13"/>
  <c r="I29" i="13"/>
  <c r="I37" i="13"/>
  <c r="R29" i="13"/>
  <c r="F11" i="13"/>
  <c r="G11" i="13"/>
  <c r="H11" i="13"/>
  <c r="F12" i="13"/>
  <c r="G12" i="13"/>
  <c r="H12" i="13"/>
  <c r="F13" i="13"/>
  <c r="G13" i="13"/>
  <c r="H13" i="13"/>
  <c r="F14" i="13"/>
  <c r="G14" i="13"/>
  <c r="H14" i="13"/>
  <c r="F19" i="13"/>
  <c r="G19" i="13"/>
  <c r="H19" i="13"/>
  <c r="F20" i="13"/>
  <c r="G20" i="13"/>
  <c r="H20" i="13"/>
  <c r="F21" i="13"/>
  <c r="G21" i="13"/>
  <c r="H21" i="13"/>
  <c r="F47" i="13"/>
  <c r="G47" i="13"/>
  <c r="H47" i="13"/>
  <c r="F48" i="13"/>
  <c r="G48" i="13"/>
  <c r="H48" i="13"/>
  <c r="F49" i="13"/>
  <c r="G49" i="13"/>
  <c r="H49" i="13"/>
  <c r="F50" i="13"/>
  <c r="G50" i="13"/>
  <c r="H50" i="13"/>
  <c r="F56" i="13"/>
  <c r="G56" i="13"/>
  <c r="H56" i="13"/>
  <c r="F57" i="13"/>
  <c r="G57" i="13"/>
  <c r="H57" i="13"/>
  <c r="F58" i="13"/>
  <c r="G58" i="13"/>
  <c r="H58" i="13"/>
  <c r="H62" i="13"/>
  <c r="G59" i="2"/>
  <c r="F7" i="13"/>
  <c r="I7" i="13"/>
  <c r="J7" i="13"/>
  <c r="F8" i="13"/>
  <c r="I8" i="13"/>
  <c r="J8" i="13"/>
  <c r="F9" i="13"/>
  <c r="I9" i="13"/>
  <c r="J9" i="13"/>
  <c r="F10" i="13"/>
  <c r="I10" i="13"/>
  <c r="J10" i="13"/>
  <c r="F15" i="13"/>
  <c r="I15" i="13"/>
  <c r="J15" i="13"/>
  <c r="F16" i="13"/>
  <c r="I16" i="13"/>
  <c r="J16" i="13"/>
  <c r="F17" i="13"/>
  <c r="I17" i="13"/>
  <c r="J17" i="13"/>
  <c r="F29" i="13"/>
  <c r="J29" i="13"/>
  <c r="F30" i="13"/>
  <c r="J30" i="13"/>
  <c r="F31" i="13"/>
  <c r="J31" i="13"/>
  <c r="F32" i="13"/>
  <c r="J32" i="13"/>
  <c r="F33" i="13"/>
  <c r="J33" i="13"/>
  <c r="F34" i="13"/>
  <c r="J34" i="13"/>
  <c r="F35" i="13"/>
  <c r="J35" i="13"/>
  <c r="F36" i="13"/>
  <c r="J36" i="13"/>
  <c r="F37" i="13"/>
  <c r="J37" i="13"/>
  <c r="F51" i="13"/>
  <c r="I51" i="13"/>
  <c r="J51" i="13"/>
  <c r="F52" i="13"/>
  <c r="I52" i="13"/>
  <c r="J52" i="13"/>
  <c r="F53" i="13"/>
  <c r="I53" i="13"/>
  <c r="J53" i="13"/>
  <c r="F54" i="13"/>
  <c r="I54" i="13"/>
  <c r="J54" i="13"/>
  <c r="J62" i="13"/>
  <c r="H59" i="2"/>
  <c r="F25" i="13"/>
  <c r="K25" i="13"/>
  <c r="L25" i="13"/>
  <c r="F26" i="13"/>
  <c r="K26" i="13"/>
  <c r="L26" i="13"/>
  <c r="F27" i="13"/>
  <c r="K27" i="13"/>
  <c r="L27" i="13"/>
  <c r="F28" i="13"/>
  <c r="K28" i="13"/>
  <c r="L28" i="13"/>
  <c r="F39" i="13"/>
  <c r="K39" i="13"/>
  <c r="L39" i="13"/>
  <c r="F40" i="13"/>
  <c r="K40" i="13"/>
  <c r="L40" i="13"/>
  <c r="F41" i="13"/>
  <c r="K41" i="13"/>
  <c r="L41" i="13"/>
  <c r="F42" i="13"/>
  <c r="K42" i="13"/>
  <c r="L42" i="13"/>
  <c r="L62" i="13"/>
  <c r="I59" i="2"/>
  <c r="J59" i="2"/>
  <c r="F65" i="13"/>
  <c r="G65" i="13"/>
  <c r="H65" i="13"/>
  <c r="F66" i="13"/>
  <c r="G66" i="13"/>
  <c r="H66" i="13"/>
  <c r="F67" i="13"/>
  <c r="G67" i="13"/>
  <c r="H67" i="13"/>
  <c r="F68" i="13"/>
  <c r="G68" i="13"/>
  <c r="H68" i="13"/>
  <c r="F69" i="13"/>
  <c r="G69" i="13"/>
  <c r="H69" i="13"/>
  <c r="F76" i="13"/>
  <c r="G76" i="13"/>
  <c r="H76" i="13"/>
  <c r="F77" i="13"/>
  <c r="G77" i="13"/>
  <c r="H77" i="13"/>
  <c r="F78" i="13"/>
  <c r="G78" i="13"/>
  <c r="H78" i="13"/>
  <c r="F79" i="13"/>
  <c r="G79" i="13"/>
  <c r="H79" i="13"/>
  <c r="F103" i="13"/>
  <c r="G103" i="13"/>
  <c r="H103" i="13"/>
  <c r="F104" i="13"/>
  <c r="G104" i="13"/>
  <c r="H104" i="13"/>
  <c r="F105" i="13"/>
  <c r="H105" i="13"/>
  <c r="F106" i="13"/>
  <c r="H106" i="13"/>
  <c r="F107" i="13"/>
  <c r="H107" i="13"/>
  <c r="F108" i="13"/>
  <c r="H108" i="13"/>
  <c r="F109" i="13"/>
  <c r="H109" i="13"/>
  <c r="H117" i="13"/>
  <c r="G60" i="2"/>
  <c r="F70" i="13"/>
  <c r="I70" i="13"/>
  <c r="J70" i="13"/>
  <c r="F71" i="13"/>
  <c r="I71" i="13"/>
  <c r="J71" i="13"/>
  <c r="F72" i="13"/>
  <c r="I72" i="13"/>
  <c r="J72" i="13"/>
  <c r="F73" i="13"/>
  <c r="I73" i="13"/>
  <c r="J73" i="13"/>
  <c r="F87" i="13"/>
  <c r="J87" i="13"/>
  <c r="F88" i="13"/>
  <c r="J88" i="13"/>
  <c r="F89" i="13"/>
  <c r="J89" i="13"/>
  <c r="F90" i="13"/>
  <c r="J90" i="13"/>
  <c r="F91" i="13"/>
  <c r="J91" i="13"/>
  <c r="F92" i="13"/>
  <c r="J92" i="13"/>
  <c r="F93" i="13"/>
  <c r="J93" i="13"/>
  <c r="F94" i="13"/>
  <c r="J94" i="13"/>
  <c r="F110" i="13"/>
  <c r="I110" i="13"/>
  <c r="J110" i="13"/>
  <c r="F111" i="13"/>
  <c r="I111" i="13"/>
  <c r="J111" i="13"/>
  <c r="F112" i="13"/>
  <c r="I112" i="13"/>
  <c r="J112" i="13"/>
  <c r="J117" i="13"/>
  <c r="H60" i="2"/>
  <c r="F83" i="13"/>
  <c r="K83" i="13"/>
  <c r="L83" i="13"/>
  <c r="F84" i="13"/>
  <c r="K84" i="13"/>
  <c r="L84" i="13"/>
  <c r="F85" i="13"/>
  <c r="K85" i="13"/>
  <c r="L85" i="13"/>
  <c r="F86" i="13"/>
  <c r="K86" i="13"/>
  <c r="L86" i="13"/>
  <c r="F96" i="13"/>
  <c r="K96" i="13"/>
  <c r="L96" i="13"/>
  <c r="F97" i="13"/>
  <c r="K97" i="13"/>
  <c r="L97" i="13"/>
  <c r="F98" i="13"/>
  <c r="K98" i="13"/>
  <c r="L98" i="13"/>
  <c r="F99" i="13"/>
  <c r="K99" i="13"/>
  <c r="L99" i="13"/>
  <c r="L117" i="13"/>
  <c r="I60" i="2"/>
  <c r="J60" i="2"/>
  <c r="F120" i="13"/>
  <c r="G120" i="13"/>
  <c r="H120" i="13"/>
  <c r="F121" i="13"/>
  <c r="G121" i="13"/>
  <c r="H121" i="13"/>
  <c r="F122" i="13"/>
  <c r="G122" i="13"/>
  <c r="H122" i="13"/>
  <c r="F123" i="13"/>
  <c r="G123" i="13"/>
  <c r="H123" i="13"/>
  <c r="F130" i="13"/>
  <c r="G130" i="13"/>
  <c r="H130" i="13"/>
  <c r="F131" i="13"/>
  <c r="G131" i="13"/>
  <c r="H131" i="13"/>
  <c r="F132" i="13"/>
  <c r="G132" i="13"/>
  <c r="H132" i="13"/>
  <c r="F159" i="13"/>
  <c r="G159" i="13"/>
  <c r="H159" i="13"/>
  <c r="F160" i="13"/>
  <c r="G160" i="13"/>
  <c r="H160" i="13"/>
  <c r="F161" i="13"/>
  <c r="G161" i="13"/>
  <c r="H161" i="13"/>
  <c r="F162" i="13"/>
  <c r="G162" i="13"/>
  <c r="H162" i="13"/>
  <c r="F163" i="13"/>
  <c r="G163" i="13"/>
  <c r="H163" i="13"/>
  <c r="F164" i="13"/>
  <c r="G164" i="13"/>
  <c r="H164" i="13"/>
  <c r="H171" i="13"/>
  <c r="G61" i="2"/>
  <c r="F124" i="13"/>
  <c r="I124" i="13"/>
  <c r="J124" i="13"/>
  <c r="F125" i="13"/>
  <c r="I125" i="13"/>
  <c r="J125" i="13"/>
  <c r="F126" i="13"/>
  <c r="I126" i="13"/>
  <c r="J126" i="13"/>
  <c r="F127" i="13"/>
  <c r="J127" i="13"/>
  <c r="F128" i="13"/>
  <c r="J128" i="13"/>
  <c r="F129" i="13"/>
  <c r="J129" i="13"/>
  <c r="F143" i="13"/>
  <c r="J143" i="13"/>
  <c r="F144" i="13"/>
  <c r="J144" i="13"/>
  <c r="F145" i="13"/>
  <c r="J145" i="13"/>
  <c r="F146" i="13"/>
  <c r="J146" i="13"/>
  <c r="F155" i="13"/>
  <c r="I155" i="13"/>
  <c r="J155" i="13"/>
  <c r="F156" i="13"/>
  <c r="I156" i="13"/>
  <c r="J156" i="13"/>
  <c r="F157" i="13"/>
  <c r="I157" i="13"/>
  <c r="J157" i="13"/>
  <c r="F158" i="13"/>
  <c r="I158" i="13"/>
  <c r="J158" i="13"/>
  <c r="F165" i="13"/>
  <c r="I165" i="13"/>
  <c r="J165" i="13"/>
  <c r="F166" i="13"/>
  <c r="I166" i="13"/>
  <c r="J166" i="13"/>
  <c r="F167" i="13"/>
  <c r="I167" i="13"/>
  <c r="J167" i="13"/>
  <c r="J171" i="13"/>
  <c r="H61" i="2"/>
  <c r="F138" i="13"/>
  <c r="K138" i="13"/>
  <c r="L138" i="13"/>
  <c r="F139" i="13"/>
  <c r="K139" i="13"/>
  <c r="L139" i="13"/>
  <c r="F140" i="13"/>
  <c r="K140" i="13"/>
  <c r="L140" i="13"/>
  <c r="F141" i="13"/>
  <c r="K141" i="13"/>
  <c r="L141" i="13"/>
  <c r="F142" i="13"/>
  <c r="K142" i="13"/>
  <c r="L142" i="13"/>
  <c r="F148" i="13"/>
  <c r="K148" i="13"/>
  <c r="L148" i="13"/>
  <c r="F149" i="13"/>
  <c r="K149" i="13"/>
  <c r="L149" i="13"/>
  <c r="F150" i="13"/>
  <c r="K150" i="13"/>
  <c r="L150" i="13"/>
  <c r="L171" i="13"/>
  <c r="I61" i="2"/>
  <c r="J61" i="2"/>
  <c r="F174" i="13"/>
  <c r="G174" i="13"/>
  <c r="H174" i="13"/>
  <c r="F175" i="13"/>
  <c r="G175" i="13"/>
  <c r="H175" i="13"/>
  <c r="F176" i="13"/>
  <c r="G176" i="13"/>
  <c r="H176" i="13"/>
  <c r="F177" i="13"/>
  <c r="G177" i="13"/>
  <c r="H177" i="13"/>
  <c r="F178" i="13"/>
  <c r="G178" i="13"/>
  <c r="H178" i="13"/>
  <c r="F179" i="13"/>
  <c r="G179" i="13"/>
  <c r="H179" i="13"/>
  <c r="F186" i="13"/>
  <c r="G186" i="13"/>
  <c r="H186" i="13"/>
  <c r="F187" i="13"/>
  <c r="G187" i="13"/>
  <c r="H187" i="13"/>
  <c r="F188" i="13"/>
  <c r="G188" i="13"/>
  <c r="H188" i="13"/>
  <c r="F189" i="13"/>
  <c r="G189" i="13"/>
  <c r="H189" i="13"/>
  <c r="F210" i="13"/>
  <c r="G210" i="13"/>
  <c r="H210" i="13"/>
  <c r="F211" i="13"/>
  <c r="G211" i="13"/>
  <c r="H211" i="13"/>
  <c r="F212" i="13"/>
  <c r="G212" i="13"/>
  <c r="H212" i="13"/>
  <c r="F213" i="13"/>
  <c r="G213" i="13"/>
  <c r="H213" i="13"/>
  <c r="H222" i="13"/>
  <c r="G62" i="2"/>
  <c r="F180" i="13"/>
  <c r="I180" i="13"/>
  <c r="J180" i="13"/>
  <c r="F181" i="13"/>
  <c r="I181" i="13"/>
  <c r="J181" i="13"/>
  <c r="F182" i="13"/>
  <c r="I182" i="13"/>
  <c r="J182" i="13"/>
  <c r="F183" i="13"/>
  <c r="J183" i="13"/>
  <c r="F193" i="13"/>
  <c r="I193" i="13"/>
  <c r="J193" i="13"/>
  <c r="F194" i="13"/>
  <c r="I194" i="13"/>
  <c r="J194" i="13"/>
  <c r="F195" i="13"/>
  <c r="I195" i="13"/>
  <c r="J195" i="13"/>
  <c r="F196" i="13"/>
  <c r="J196" i="13"/>
  <c r="F202" i="13"/>
  <c r="I202" i="13"/>
  <c r="J202" i="13"/>
  <c r="F203" i="13"/>
  <c r="I203" i="13"/>
  <c r="J203" i="13"/>
  <c r="F204" i="13"/>
  <c r="J204" i="13"/>
  <c r="F205" i="13"/>
  <c r="J205" i="13"/>
  <c r="F214" i="13"/>
  <c r="I214" i="13"/>
  <c r="J214" i="13"/>
  <c r="F215" i="13"/>
  <c r="I215" i="13"/>
  <c r="J215" i="13"/>
  <c r="F216" i="13"/>
  <c r="I216" i="13"/>
  <c r="J216" i="13"/>
  <c r="J222" i="13"/>
  <c r="H62" i="2"/>
  <c r="F197" i="13"/>
  <c r="K197" i="13"/>
  <c r="L197" i="13"/>
  <c r="F198" i="13"/>
  <c r="K198" i="13"/>
  <c r="L198" i="13"/>
  <c r="F199" i="13"/>
  <c r="K199" i="13"/>
  <c r="L199" i="13"/>
  <c r="F200" i="13"/>
  <c r="K200" i="13"/>
  <c r="L200" i="13"/>
  <c r="F201" i="13"/>
  <c r="K201" i="13"/>
  <c r="L201" i="13"/>
  <c r="L222" i="13"/>
  <c r="I62" i="2"/>
  <c r="J62" i="2"/>
  <c r="J63" i="2"/>
  <c r="G222" i="13"/>
  <c r="G171" i="13"/>
  <c r="G117" i="13"/>
  <c r="G62" i="13"/>
  <c r="G225" i="13"/>
  <c r="B63" i="2"/>
  <c r="I222" i="13"/>
  <c r="I171" i="13"/>
  <c r="I117" i="13"/>
  <c r="I62" i="13"/>
  <c r="I225" i="13"/>
  <c r="C63" i="2"/>
  <c r="K222" i="13"/>
  <c r="K171" i="13"/>
  <c r="K117" i="13"/>
  <c r="K62" i="13"/>
  <c r="K225" i="13"/>
  <c r="D63" i="2"/>
  <c r="E63" i="2"/>
  <c r="K63" i="2"/>
  <c r="B62" i="2"/>
  <c r="C62" i="2"/>
  <c r="D62" i="2"/>
  <c r="E62" i="2"/>
  <c r="K62" i="2"/>
  <c r="B61" i="2"/>
  <c r="C61" i="2"/>
  <c r="D61" i="2"/>
  <c r="E61" i="2"/>
  <c r="K61" i="2"/>
  <c r="B60" i="2"/>
  <c r="C60" i="2"/>
  <c r="D60" i="2"/>
  <c r="E60" i="2"/>
  <c r="K60" i="2"/>
  <c r="B59" i="2"/>
  <c r="C59" i="2"/>
  <c r="D59" i="2"/>
  <c r="E59" i="2"/>
  <c r="K59" i="2"/>
  <c r="G7" i="23"/>
  <c r="F7" i="23"/>
  <c r="H7" i="23"/>
  <c r="G8" i="23"/>
  <c r="F8" i="23"/>
  <c r="H8" i="23"/>
  <c r="G9" i="23"/>
  <c r="F9" i="23"/>
  <c r="H9" i="23"/>
  <c r="G10" i="23"/>
  <c r="F10" i="23"/>
  <c r="H10" i="23"/>
  <c r="G18" i="23"/>
  <c r="F18" i="23"/>
  <c r="H18" i="23"/>
  <c r="G19" i="23"/>
  <c r="F19" i="23"/>
  <c r="H19" i="23"/>
  <c r="G20" i="23"/>
  <c r="F20" i="23"/>
  <c r="H20" i="23"/>
  <c r="G21" i="23"/>
  <c r="F21" i="23"/>
  <c r="H21" i="23"/>
  <c r="G22" i="23"/>
  <c r="F22" i="23"/>
  <c r="H22" i="23"/>
  <c r="H23" i="23"/>
  <c r="G38" i="23"/>
  <c r="F38" i="23"/>
  <c r="H38" i="23"/>
  <c r="G39" i="23"/>
  <c r="F39" i="23"/>
  <c r="H39" i="23"/>
  <c r="G40" i="23"/>
  <c r="F40" i="23"/>
  <c r="H40" i="23"/>
  <c r="G41" i="23"/>
  <c r="F41" i="23"/>
  <c r="H41" i="23"/>
  <c r="H48" i="23"/>
  <c r="G90" i="2"/>
  <c r="I11" i="23"/>
  <c r="F11" i="23"/>
  <c r="J11" i="23"/>
  <c r="I12" i="23"/>
  <c r="F12" i="23"/>
  <c r="J12" i="23"/>
  <c r="I13" i="23"/>
  <c r="F13" i="23"/>
  <c r="J13" i="23"/>
  <c r="I14" i="23"/>
  <c r="F14" i="23"/>
  <c r="J14" i="23"/>
  <c r="I24" i="23"/>
  <c r="F24" i="23"/>
  <c r="J24" i="23"/>
  <c r="I25" i="23"/>
  <c r="F25" i="23"/>
  <c r="J25" i="23"/>
  <c r="I26" i="23"/>
  <c r="F26" i="23"/>
  <c r="J26" i="23"/>
  <c r="I27" i="23"/>
  <c r="F27" i="23"/>
  <c r="J27" i="23"/>
  <c r="I28" i="23"/>
  <c r="F28" i="23"/>
  <c r="J28" i="23"/>
  <c r="J29" i="23"/>
  <c r="I42" i="23"/>
  <c r="F42" i="23"/>
  <c r="J42" i="23"/>
  <c r="I43" i="23"/>
  <c r="F43" i="23"/>
  <c r="J43" i="23"/>
  <c r="I44" i="23"/>
  <c r="F44" i="23"/>
  <c r="J44" i="23"/>
  <c r="J48" i="23"/>
  <c r="H90" i="2"/>
  <c r="K30" i="23"/>
  <c r="F30" i="23"/>
  <c r="L30" i="23"/>
  <c r="K31" i="23"/>
  <c r="F31" i="23"/>
  <c r="L31" i="23"/>
  <c r="K32" i="23"/>
  <c r="F32" i="23"/>
  <c r="L32" i="23"/>
  <c r="K33" i="23"/>
  <c r="F33" i="23"/>
  <c r="L33" i="23"/>
  <c r="K34" i="23"/>
  <c r="F34" i="23"/>
  <c r="L34" i="23"/>
  <c r="L35" i="23"/>
  <c r="L48" i="23"/>
  <c r="I90" i="2"/>
  <c r="J90" i="2"/>
  <c r="G51" i="23"/>
  <c r="F51" i="23"/>
  <c r="H51" i="23"/>
  <c r="G52" i="23"/>
  <c r="F52" i="23"/>
  <c r="H52" i="23"/>
  <c r="G53" i="23"/>
  <c r="F53" i="23"/>
  <c r="H53" i="23"/>
  <c r="G54" i="23"/>
  <c r="F54" i="23"/>
  <c r="H54" i="23"/>
  <c r="G60" i="23"/>
  <c r="F60" i="23"/>
  <c r="H60" i="23"/>
  <c r="G61" i="23"/>
  <c r="F61" i="23"/>
  <c r="H61" i="23"/>
  <c r="G62" i="23"/>
  <c r="F62" i="23"/>
  <c r="H62" i="23"/>
  <c r="G86" i="23"/>
  <c r="F86" i="23"/>
  <c r="H86" i="23"/>
  <c r="G87" i="23"/>
  <c r="F87" i="23"/>
  <c r="H87" i="23"/>
  <c r="G88" i="23"/>
  <c r="F88" i="23"/>
  <c r="H88" i="23"/>
  <c r="G89" i="23"/>
  <c r="F89" i="23"/>
  <c r="H89" i="23"/>
  <c r="H95" i="23"/>
  <c r="G91" i="2"/>
  <c r="I55" i="23"/>
  <c r="F55" i="23"/>
  <c r="J55" i="23"/>
  <c r="I56" i="23"/>
  <c r="F56" i="23"/>
  <c r="J56" i="23"/>
  <c r="I57" i="23"/>
  <c r="F57" i="23"/>
  <c r="J57" i="23"/>
  <c r="I58" i="23"/>
  <c r="F58" i="23"/>
  <c r="J58" i="23"/>
  <c r="I69" i="23"/>
  <c r="F69" i="23"/>
  <c r="J69" i="23"/>
  <c r="I70" i="23"/>
  <c r="F70" i="23"/>
  <c r="J70" i="23"/>
  <c r="I71" i="23"/>
  <c r="F71" i="23"/>
  <c r="J71" i="23"/>
  <c r="I72" i="23"/>
  <c r="F72" i="23"/>
  <c r="J72" i="23"/>
  <c r="I73" i="23"/>
  <c r="F73" i="23"/>
  <c r="J73" i="23"/>
  <c r="I82" i="23"/>
  <c r="F82" i="23"/>
  <c r="J82" i="23"/>
  <c r="I83" i="23"/>
  <c r="F83" i="23"/>
  <c r="J83" i="23"/>
  <c r="I84" i="23"/>
  <c r="F84" i="23"/>
  <c r="J84" i="23"/>
  <c r="I85" i="23"/>
  <c r="F85" i="23"/>
  <c r="J85" i="23"/>
  <c r="I90" i="23"/>
  <c r="F90" i="23"/>
  <c r="J90" i="23"/>
  <c r="I91" i="23"/>
  <c r="F91" i="23"/>
  <c r="J91" i="23"/>
  <c r="I92" i="23"/>
  <c r="F92" i="23"/>
  <c r="J92" i="23"/>
  <c r="J95" i="23"/>
  <c r="H91" i="2"/>
  <c r="K65" i="23"/>
  <c r="F65" i="23"/>
  <c r="L65" i="23"/>
  <c r="K66" i="23"/>
  <c r="F66" i="23"/>
  <c r="L66" i="23"/>
  <c r="K67" i="23"/>
  <c r="F67" i="23"/>
  <c r="L67" i="23"/>
  <c r="K68" i="23"/>
  <c r="F68" i="23"/>
  <c r="L68" i="23"/>
  <c r="K75" i="23"/>
  <c r="F75" i="23"/>
  <c r="L75" i="23"/>
  <c r="K76" i="23"/>
  <c r="F76" i="23"/>
  <c r="L76" i="23"/>
  <c r="K77" i="23"/>
  <c r="F77" i="23"/>
  <c r="L77" i="23"/>
  <c r="K78" i="23"/>
  <c r="F78" i="23"/>
  <c r="L78" i="23"/>
  <c r="L95" i="23"/>
  <c r="I91" i="2"/>
  <c r="J91" i="2"/>
  <c r="G98" i="23"/>
  <c r="F98" i="23"/>
  <c r="H98" i="23"/>
  <c r="G99" i="23"/>
  <c r="F99" i="23"/>
  <c r="H99" i="23"/>
  <c r="G100" i="23"/>
  <c r="F100" i="23"/>
  <c r="H100" i="23"/>
  <c r="G101" i="23"/>
  <c r="F101" i="23"/>
  <c r="H101" i="23"/>
  <c r="G123" i="23"/>
  <c r="F123" i="23"/>
  <c r="H123" i="23"/>
  <c r="G124" i="23"/>
  <c r="F124" i="23"/>
  <c r="H124" i="23"/>
  <c r="G125" i="23"/>
  <c r="F125" i="23"/>
  <c r="H125" i="23"/>
  <c r="G126" i="23"/>
  <c r="F126" i="23"/>
  <c r="H126" i="23"/>
  <c r="H132" i="23"/>
  <c r="G92" i="2"/>
  <c r="I102" i="23"/>
  <c r="F102" i="23"/>
  <c r="J102" i="23"/>
  <c r="I103" i="23"/>
  <c r="F103" i="23"/>
  <c r="J103" i="23"/>
  <c r="I104" i="23"/>
  <c r="F104" i="23"/>
  <c r="J104" i="23"/>
  <c r="I105" i="23"/>
  <c r="F105" i="23"/>
  <c r="J105" i="23"/>
  <c r="I106" i="23"/>
  <c r="F106" i="23"/>
  <c r="J106" i="23"/>
  <c r="I111" i="23"/>
  <c r="F111" i="23"/>
  <c r="J111" i="23"/>
  <c r="I112" i="23"/>
  <c r="F112" i="23"/>
  <c r="J112" i="23"/>
  <c r="I113" i="23"/>
  <c r="F113" i="23"/>
  <c r="J113" i="23"/>
  <c r="I114" i="23"/>
  <c r="F114" i="23"/>
  <c r="J114" i="23"/>
  <c r="I127" i="23"/>
  <c r="F127" i="23"/>
  <c r="J127" i="23"/>
  <c r="I128" i="23"/>
  <c r="F128" i="23"/>
  <c r="J128" i="23"/>
  <c r="I129" i="23"/>
  <c r="F129" i="23"/>
  <c r="J129" i="23"/>
  <c r="I130" i="23"/>
  <c r="F130" i="23"/>
  <c r="J130" i="23"/>
  <c r="J132" i="23"/>
  <c r="H92" i="2"/>
  <c r="K116" i="23"/>
  <c r="F116" i="23"/>
  <c r="L116" i="23"/>
  <c r="K117" i="23"/>
  <c r="F117" i="23"/>
  <c r="L117" i="23"/>
  <c r="K118" i="23"/>
  <c r="F118" i="23"/>
  <c r="L118" i="23"/>
  <c r="K119" i="23"/>
  <c r="F119" i="23"/>
  <c r="L119" i="23"/>
  <c r="L132" i="23"/>
  <c r="I92" i="2"/>
  <c r="J92" i="2"/>
  <c r="G145" i="23"/>
  <c r="F145" i="23"/>
  <c r="H145" i="23"/>
  <c r="G146" i="23"/>
  <c r="F146" i="23"/>
  <c r="H146" i="23"/>
  <c r="G147" i="23"/>
  <c r="F147" i="23"/>
  <c r="H147" i="23"/>
  <c r="H154" i="23"/>
  <c r="G93" i="2"/>
  <c r="I135" i="23"/>
  <c r="F135" i="23"/>
  <c r="J135" i="23"/>
  <c r="I136" i="23"/>
  <c r="F136" i="23"/>
  <c r="J136" i="23"/>
  <c r="I137" i="23"/>
  <c r="F137" i="23"/>
  <c r="J137" i="23"/>
  <c r="I138" i="23"/>
  <c r="F138" i="23"/>
  <c r="J138" i="23"/>
  <c r="I148" i="23"/>
  <c r="F148" i="23"/>
  <c r="J148" i="23"/>
  <c r="I149" i="23"/>
  <c r="F149" i="23"/>
  <c r="J149" i="23"/>
  <c r="I150" i="23"/>
  <c r="F150" i="23"/>
  <c r="J150" i="23"/>
  <c r="J154" i="23"/>
  <c r="H93" i="2"/>
  <c r="K139" i="23"/>
  <c r="F139" i="23"/>
  <c r="L139" i="23"/>
  <c r="K140" i="23"/>
  <c r="F140" i="23"/>
  <c r="L140" i="23"/>
  <c r="K141" i="23"/>
  <c r="F141" i="23"/>
  <c r="L141" i="23"/>
  <c r="L154" i="23"/>
  <c r="I93" i="2"/>
  <c r="J93" i="2"/>
  <c r="J94" i="2"/>
  <c r="G154" i="23"/>
  <c r="G132" i="23"/>
  <c r="G95" i="23"/>
  <c r="G23" i="23"/>
  <c r="G48" i="23"/>
  <c r="G156" i="23"/>
  <c r="B94" i="2"/>
  <c r="I154" i="23"/>
  <c r="I132" i="23"/>
  <c r="I95" i="23"/>
  <c r="I29" i="23"/>
  <c r="I48" i="23"/>
  <c r="I156" i="23"/>
  <c r="C94" i="2"/>
  <c r="K154" i="23"/>
  <c r="K132" i="23"/>
  <c r="K95" i="23"/>
  <c r="K35" i="23"/>
  <c r="K48" i="23"/>
  <c r="K156" i="23"/>
  <c r="D94" i="2"/>
  <c r="E94" i="2"/>
  <c r="K94" i="2"/>
  <c r="B93" i="2"/>
  <c r="C93" i="2"/>
  <c r="D93" i="2"/>
  <c r="E93" i="2"/>
  <c r="K93" i="2"/>
  <c r="B92" i="2"/>
  <c r="C92" i="2"/>
  <c r="D92" i="2"/>
  <c r="E92" i="2"/>
  <c r="K92" i="2"/>
  <c r="B91" i="2"/>
  <c r="C91" i="2"/>
  <c r="D91" i="2"/>
  <c r="E91" i="2"/>
  <c r="K91" i="2"/>
  <c r="B90" i="2"/>
  <c r="C90" i="2"/>
  <c r="D90" i="2"/>
  <c r="E90" i="2"/>
  <c r="K90" i="2"/>
  <c r="F11" i="26"/>
  <c r="G11" i="26"/>
  <c r="H11" i="26"/>
  <c r="F12" i="26"/>
  <c r="G12" i="26"/>
  <c r="H12" i="26"/>
  <c r="F13" i="26"/>
  <c r="G13" i="26"/>
  <c r="H13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H54" i="26"/>
  <c r="G27" i="2"/>
  <c r="F7" i="26"/>
  <c r="I7" i="26"/>
  <c r="J7" i="26"/>
  <c r="F8" i="26"/>
  <c r="I8" i="26"/>
  <c r="J8" i="26"/>
  <c r="F9" i="26"/>
  <c r="I9" i="26"/>
  <c r="J9" i="26"/>
  <c r="F10" i="26"/>
  <c r="I10" i="26"/>
  <c r="J10" i="26"/>
  <c r="F14" i="26"/>
  <c r="I14" i="26"/>
  <c r="J14" i="26"/>
  <c r="F15" i="26"/>
  <c r="I15" i="26"/>
  <c r="J15" i="26"/>
  <c r="F16" i="26"/>
  <c r="I16" i="26"/>
  <c r="J16" i="26"/>
  <c r="F35" i="26"/>
  <c r="I35" i="26"/>
  <c r="J35" i="26"/>
  <c r="F36" i="26"/>
  <c r="I36" i="26"/>
  <c r="J36" i="26"/>
  <c r="F37" i="26"/>
  <c r="I37" i="26"/>
  <c r="J37" i="26"/>
  <c r="F38" i="26"/>
  <c r="I38" i="26"/>
  <c r="J38" i="26"/>
  <c r="F39" i="26"/>
  <c r="I39" i="26"/>
  <c r="J39" i="26"/>
  <c r="F40" i="26"/>
  <c r="I40" i="26"/>
  <c r="J40" i="26"/>
  <c r="F41" i="26"/>
  <c r="I41" i="26"/>
  <c r="J41" i="26"/>
  <c r="F42" i="26"/>
  <c r="I42" i="26"/>
  <c r="J42" i="26"/>
  <c r="F43" i="26"/>
  <c r="I43" i="26"/>
  <c r="J43" i="26"/>
  <c r="F44" i="26"/>
  <c r="I44" i="26"/>
  <c r="J44" i="26"/>
  <c r="F45" i="26"/>
  <c r="I45" i="26"/>
  <c r="J45" i="26"/>
  <c r="J54" i="26"/>
  <c r="H27" i="2"/>
  <c r="F21" i="26"/>
  <c r="K21" i="26"/>
  <c r="L21" i="26"/>
  <c r="F22" i="26"/>
  <c r="K22" i="26"/>
  <c r="L22" i="26"/>
  <c r="F23" i="26"/>
  <c r="K23" i="26"/>
  <c r="L23" i="26"/>
  <c r="F24" i="26"/>
  <c r="K24" i="26"/>
  <c r="L24" i="26"/>
  <c r="F27" i="26"/>
  <c r="K27" i="26"/>
  <c r="L27" i="26"/>
  <c r="F28" i="26"/>
  <c r="K28" i="26"/>
  <c r="L28" i="26"/>
  <c r="F29" i="26"/>
  <c r="K29" i="26"/>
  <c r="L29" i="26"/>
  <c r="F30" i="26"/>
  <c r="K30" i="26"/>
  <c r="L30" i="26"/>
  <c r="L54" i="26"/>
  <c r="I27" i="2"/>
  <c r="J27" i="2"/>
  <c r="F57" i="26"/>
  <c r="G57" i="26"/>
  <c r="H57" i="26"/>
  <c r="F58" i="26"/>
  <c r="G58" i="26"/>
  <c r="H58" i="26"/>
  <c r="F59" i="26"/>
  <c r="G59" i="26"/>
  <c r="H59" i="26"/>
  <c r="F60" i="26"/>
  <c r="G60" i="26"/>
  <c r="H60" i="26"/>
  <c r="F67" i="26"/>
  <c r="G67" i="26"/>
  <c r="H67" i="26"/>
  <c r="F68" i="26"/>
  <c r="G68" i="26"/>
  <c r="H68" i="26"/>
  <c r="F69" i="26"/>
  <c r="G69" i="26"/>
  <c r="H69" i="26"/>
  <c r="F87" i="26"/>
  <c r="G87" i="26"/>
  <c r="H87" i="26"/>
  <c r="F88" i="26"/>
  <c r="G88" i="26"/>
  <c r="H88" i="26"/>
  <c r="F89" i="26"/>
  <c r="G89" i="26"/>
  <c r="H89" i="26"/>
  <c r="F90" i="26"/>
  <c r="G90" i="26"/>
  <c r="H90" i="26"/>
  <c r="F102" i="26"/>
  <c r="G102" i="26"/>
  <c r="H102" i="26"/>
  <c r="F103" i="26"/>
  <c r="G103" i="26"/>
  <c r="H103" i="26"/>
  <c r="F104" i="26"/>
  <c r="G104" i="26"/>
  <c r="H104" i="26"/>
  <c r="H107" i="26"/>
  <c r="G28" i="2"/>
  <c r="F61" i="26"/>
  <c r="I61" i="26"/>
  <c r="J61" i="26"/>
  <c r="F62" i="26"/>
  <c r="I62" i="26"/>
  <c r="J62" i="26"/>
  <c r="F63" i="26"/>
  <c r="I63" i="26"/>
  <c r="J63" i="26"/>
  <c r="F64" i="26"/>
  <c r="I64" i="26"/>
  <c r="J64" i="26"/>
  <c r="F76" i="26"/>
  <c r="I76" i="26"/>
  <c r="J76" i="26"/>
  <c r="F77" i="26"/>
  <c r="I77" i="26"/>
  <c r="J77" i="26"/>
  <c r="F78" i="26"/>
  <c r="I78" i="26"/>
  <c r="J78" i="26"/>
  <c r="F91" i="26"/>
  <c r="I91" i="26"/>
  <c r="J91" i="26"/>
  <c r="F92" i="26"/>
  <c r="I92" i="26"/>
  <c r="J92" i="26"/>
  <c r="F93" i="26"/>
  <c r="I93" i="26"/>
  <c r="J93" i="26"/>
  <c r="F94" i="26"/>
  <c r="I94" i="26"/>
  <c r="J94" i="26"/>
  <c r="F95" i="26"/>
  <c r="I95" i="26"/>
  <c r="J95" i="26"/>
  <c r="F96" i="26"/>
  <c r="I96" i="26"/>
  <c r="J96" i="26"/>
  <c r="F97" i="26"/>
  <c r="I97" i="26"/>
  <c r="J97" i="26"/>
  <c r="F98" i="26"/>
  <c r="I98" i="26"/>
  <c r="J98" i="26"/>
  <c r="F99" i="26"/>
  <c r="I99" i="26"/>
  <c r="J99" i="26"/>
  <c r="J107" i="26"/>
  <c r="H28" i="2"/>
  <c r="F73" i="26"/>
  <c r="K73" i="26"/>
  <c r="L73" i="26"/>
  <c r="F74" i="26"/>
  <c r="K74" i="26"/>
  <c r="L74" i="26"/>
  <c r="F75" i="26"/>
  <c r="K75" i="26"/>
  <c r="L75" i="26"/>
  <c r="F80" i="26"/>
  <c r="K80" i="26"/>
  <c r="L80" i="26"/>
  <c r="F81" i="26"/>
  <c r="K81" i="26"/>
  <c r="L81" i="26"/>
  <c r="F82" i="26"/>
  <c r="K82" i="26"/>
  <c r="L82" i="26"/>
  <c r="F83" i="26"/>
  <c r="K83" i="26"/>
  <c r="L83" i="26"/>
  <c r="L107" i="26"/>
  <c r="I28" i="2"/>
  <c r="J28" i="2"/>
  <c r="F110" i="26"/>
  <c r="G110" i="26"/>
  <c r="H110" i="26"/>
  <c r="F111" i="26"/>
  <c r="G111" i="26"/>
  <c r="H111" i="26"/>
  <c r="F112" i="26"/>
  <c r="G112" i="26"/>
  <c r="H112" i="26"/>
  <c r="F113" i="26"/>
  <c r="G113" i="26"/>
  <c r="H113" i="26"/>
  <c r="F120" i="26"/>
  <c r="G120" i="26"/>
  <c r="H120" i="26"/>
  <c r="F121" i="26"/>
  <c r="G121" i="26"/>
  <c r="H121" i="26"/>
  <c r="F122" i="26"/>
  <c r="G122" i="26"/>
  <c r="H122" i="26"/>
  <c r="F153" i="26"/>
  <c r="G153" i="26"/>
  <c r="H153" i="26"/>
  <c r="F154" i="26"/>
  <c r="G154" i="26"/>
  <c r="H154" i="26"/>
  <c r="F155" i="26"/>
  <c r="G155" i="26"/>
  <c r="H155" i="26"/>
  <c r="F156" i="26"/>
  <c r="G156" i="26"/>
  <c r="H156" i="26"/>
  <c r="H163" i="26"/>
  <c r="G29" i="2"/>
  <c r="F114" i="26"/>
  <c r="I114" i="26"/>
  <c r="J114" i="26"/>
  <c r="F115" i="26"/>
  <c r="I115" i="26"/>
  <c r="J115" i="26"/>
  <c r="F116" i="26"/>
  <c r="I116" i="26"/>
  <c r="J116" i="26"/>
  <c r="F117" i="26"/>
  <c r="I117" i="26"/>
  <c r="J117" i="26"/>
  <c r="F130" i="26"/>
  <c r="I130" i="26"/>
  <c r="J130" i="26"/>
  <c r="F131" i="26"/>
  <c r="I131" i="26"/>
  <c r="J131" i="26"/>
  <c r="F132" i="26"/>
  <c r="I132" i="26"/>
  <c r="J132" i="26"/>
  <c r="F133" i="26"/>
  <c r="I133" i="26"/>
  <c r="J133" i="26"/>
  <c r="F134" i="26"/>
  <c r="I134" i="26"/>
  <c r="J134" i="26"/>
  <c r="F135" i="26"/>
  <c r="I135" i="26"/>
  <c r="J135" i="26"/>
  <c r="F136" i="26"/>
  <c r="I136" i="26"/>
  <c r="J136" i="26"/>
  <c r="F137" i="26"/>
  <c r="I137" i="26"/>
  <c r="J137" i="26"/>
  <c r="F138" i="26"/>
  <c r="I138" i="26"/>
  <c r="J138" i="26"/>
  <c r="F139" i="26"/>
  <c r="I139" i="26"/>
  <c r="J139" i="26"/>
  <c r="F140" i="26"/>
  <c r="I140" i="26"/>
  <c r="J140" i="26"/>
  <c r="F149" i="26"/>
  <c r="I149" i="26"/>
  <c r="J149" i="26"/>
  <c r="F150" i="26"/>
  <c r="I150" i="26"/>
  <c r="J150" i="26"/>
  <c r="F151" i="26"/>
  <c r="I151" i="26"/>
  <c r="J151" i="26"/>
  <c r="F152" i="26"/>
  <c r="I152" i="26"/>
  <c r="J152" i="26"/>
  <c r="F157" i="26"/>
  <c r="I157" i="26"/>
  <c r="J157" i="26"/>
  <c r="F158" i="26"/>
  <c r="I158" i="26"/>
  <c r="J158" i="26"/>
  <c r="F159" i="26"/>
  <c r="I159" i="26"/>
  <c r="J159" i="26"/>
  <c r="J163" i="26"/>
  <c r="H29" i="2"/>
  <c r="F126" i="26"/>
  <c r="K126" i="26"/>
  <c r="L126" i="26"/>
  <c r="F127" i="26"/>
  <c r="K127" i="26"/>
  <c r="L127" i="26"/>
  <c r="F128" i="26"/>
  <c r="K128" i="26"/>
  <c r="L128" i="26"/>
  <c r="F129" i="26"/>
  <c r="K129" i="26"/>
  <c r="L129" i="26"/>
  <c r="F142" i="26"/>
  <c r="K142" i="26"/>
  <c r="L142" i="26"/>
  <c r="F143" i="26"/>
  <c r="K143" i="26"/>
  <c r="L143" i="26"/>
  <c r="F144" i="26"/>
  <c r="K144" i="26"/>
  <c r="L144" i="26"/>
  <c r="L163" i="26"/>
  <c r="I29" i="2"/>
  <c r="J29" i="2"/>
  <c r="F166" i="26"/>
  <c r="G166" i="26"/>
  <c r="H166" i="26"/>
  <c r="F167" i="26"/>
  <c r="G167" i="26"/>
  <c r="H167" i="26"/>
  <c r="F168" i="26"/>
  <c r="G168" i="26"/>
  <c r="H168" i="26"/>
  <c r="F169" i="26"/>
  <c r="G169" i="26"/>
  <c r="H169" i="26"/>
  <c r="F170" i="26"/>
  <c r="G170" i="26"/>
  <c r="H170" i="26"/>
  <c r="F177" i="26"/>
  <c r="G177" i="26"/>
  <c r="H177" i="26"/>
  <c r="F178" i="26"/>
  <c r="G178" i="26"/>
  <c r="H178" i="26"/>
  <c r="F179" i="26"/>
  <c r="G179" i="26"/>
  <c r="H179" i="26"/>
  <c r="F180" i="26"/>
  <c r="G180" i="26"/>
  <c r="H180" i="26"/>
  <c r="F201" i="26"/>
  <c r="G201" i="26"/>
  <c r="H201" i="26"/>
  <c r="F202" i="26"/>
  <c r="G202" i="26"/>
  <c r="H202" i="26"/>
  <c r="F203" i="26"/>
  <c r="G203" i="26"/>
  <c r="H203" i="26"/>
  <c r="F204" i="26"/>
  <c r="G204" i="26"/>
  <c r="H204" i="26"/>
  <c r="H213" i="26"/>
  <c r="G30" i="2"/>
  <c r="F171" i="26"/>
  <c r="I171" i="26"/>
  <c r="J171" i="26"/>
  <c r="F172" i="26"/>
  <c r="I172" i="26"/>
  <c r="J172" i="26"/>
  <c r="F173" i="26"/>
  <c r="I173" i="26"/>
  <c r="J173" i="26"/>
  <c r="F174" i="26"/>
  <c r="I174" i="26"/>
  <c r="J174" i="26"/>
  <c r="F184" i="26"/>
  <c r="I184" i="26"/>
  <c r="J184" i="26"/>
  <c r="F185" i="26"/>
  <c r="I185" i="26"/>
  <c r="J185" i="26"/>
  <c r="F186" i="26"/>
  <c r="I186" i="26"/>
  <c r="J186" i="26"/>
  <c r="F187" i="26"/>
  <c r="I187" i="26"/>
  <c r="J187" i="26"/>
  <c r="F188" i="26"/>
  <c r="I188" i="26"/>
  <c r="J188" i="26"/>
  <c r="F194" i="26"/>
  <c r="I194" i="26"/>
  <c r="J194" i="26"/>
  <c r="F195" i="26"/>
  <c r="I195" i="26"/>
  <c r="J195" i="26"/>
  <c r="F196" i="26"/>
  <c r="I196" i="26"/>
  <c r="J196" i="26"/>
  <c r="F205" i="26"/>
  <c r="I205" i="26"/>
  <c r="J205" i="26"/>
  <c r="F206" i="26"/>
  <c r="I206" i="26"/>
  <c r="J206" i="26"/>
  <c r="F207" i="26"/>
  <c r="I207" i="26"/>
  <c r="J207" i="26"/>
  <c r="J213" i="26"/>
  <c r="H30" i="2"/>
  <c r="F189" i="26"/>
  <c r="K189" i="26"/>
  <c r="L189" i="26"/>
  <c r="F190" i="26"/>
  <c r="K190" i="26"/>
  <c r="L190" i="26"/>
  <c r="F191" i="26"/>
  <c r="K191" i="26"/>
  <c r="L191" i="26"/>
  <c r="F192" i="26"/>
  <c r="K192" i="26"/>
  <c r="L192" i="26"/>
  <c r="F193" i="26"/>
  <c r="K193" i="26"/>
  <c r="L193" i="26"/>
  <c r="L213" i="26"/>
  <c r="I30" i="2"/>
  <c r="J30" i="2"/>
  <c r="J31" i="2"/>
  <c r="G213" i="26"/>
  <c r="G163" i="26"/>
  <c r="G107" i="26"/>
  <c r="G54" i="26"/>
  <c r="G216" i="26"/>
  <c r="B31" i="2"/>
  <c r="I213" i="26"/>
  <c r="I163" i="26"/>
  <c r="I107" i="26"/>
  <c r="I54" i="26"/>
  <c r="I216" i="26"/>
  <c r="C31" i="2"/>
  <c r="K213" i="26"/>
  <c r="K163" i="26"/>
  <c r="K107" i="26"/>
  <c r="K54" i="26"/>
  <c r="K216" i="26"/>
  <c r="D31" i="2"/>
  <c r="E31" i="2"/>
  <c r="K31" i="2"/>
  <c r="B30" i="2"/>
  <c r="C30" i="2"/>
  <c r="D30" i="2"/>
  <c r="E30" i="2"/>
  <c r="K30" i="2"/>
  <c r="B29" i="2"/>
  <c r="C29" i="2"/>
  <c r="D29" i="2"/>
  <c r="E29" i="2"/>
  <c r="K29" i="2"/>
  <c r="B28" i="2"/>
  <c r="C28" i="2"/>
  <c r="D28" i="2"/>
  <c r="E28" i="2"/>
  <c r="K28" i="2"/>
  <c r="B27" i="2"/>
  <c r="C27" i="2"/>
  <c r="D27" i="2"/>
  <c r="E27" i="2"/>
  <c r="K27" i="2"/>
  <c r="G31" i="2"/>
  <c r="M31" i="2"/>
  <c r="H31" i="2"/>
  <c r="N31" i="2"/>
  <c r="I31" i="2"/>
  <c r="O31" i="2"/>
  <c r="W189" i="26"/>
  <c r="W213" i="26"/>
  <c r="X189" i="26"/>
  <c r="X213" i="26"/>
  <c r="Y189" i="26"/>
  <c r="Y213" i="26"/>
  <c r="Z189" i="26"/>
  <c r="Z213" i="26"/>
  <c r="AA213" i="26"/>
  <c r="W126" i="26"/>
  <c r="W163" i="26"/>
  <c r="X126" i="26"/>
  <c r="X142" i="26"/>
  <c r="X163" i="26"/>
  <c r="Y126" i="26"/>
  <c r="Y142" i="26"/>
  <c r="Y163" i="26"/>
  <c r="Z142" i="26"/>
  <c r="Z163" i="26"/>
  <c r="AA163" i="26"/>
  <c r="W73" i="26"/>
  <c r="W80" i="26"/>
  <c r="W107" i="26"/>
  <c r="X73" i="26"/>
  <c r="X80" i="26"/>
  <c r="X107" i="26"/>
  <c r="Y73" i="26"/>
  <c r="Y80" i="26"/>
  <c r="Y107" i="26"/>
  <c r="Z107" i="26"/>
  <c r="AA107" i="26"/>
  <c r="W21" i="26"/>
  <c r="W27" i="26"/>
  <c r="W54" i="26"/>
  <c r="X21" i="26"/>
  <c r="X27" i="26"/>
  <c r="X54" i="26"/>
  <c r="Y21" i="26"/>
  <c r="Y27" i="26"/>
  <c r="Y54" i="26"/>
  <c r="Z27" i="26"/>
  <c r="Z54" i="26"/>
  <c r="AA54" i="26"/>
  <c r="R61" i="26"/>
  <c r="R76" i="26"/>
  <c r="R91" i="26"/>
  <c r="R107" i="26"/>
  <c r="S61" i="26"/>
  <c r="S76" i="26"/>
  <c r="S91" i="26"/>
  <c r="S107" i="26"/>
  <c r="T61" i="26"/>
  <c r="T76" i="26"/>
  <c r="T91" i="26"/>
  <c r="T107" i="26"/>
  <c r="U61" i="26"/>
  <c r="U91" i="26"/>
  <c r="U107" i="26"/>
  <c r="V107" i="26"/>
  <c r="R171" i="26"/>
  <c r="R184" i="26"/>
  <c r="R194" i="26"/>
  <c r="R205" i="26"/>
  <c r="R213" i="26"/>
  <c r="S171" i="26"/>
  <c r="S184" i="26"/>
  <c r="S194" i="26"/>
  <c r="S205" i="26"/>
  <c r="S213" i="26"/>
  <c r="T171" i="26"/>
  <c r="T184" i="26"/>
  <c r="T194" i="26"/>
  <c r="T205" i="26"/>
  <c r="T213" i="26"/>
  <c r="U171" i="26"/>
  <c r="U184" i="26"/>
  <c r="U213" i="26"/>
  <c r="V213" i="26"/>
  <c r="R114" i="26"/>
  <c r="R130" i="26"/>
  <c r="R149" i="26"/>
  <c r="R157" i="26"/>
  <c r="R163" i="26"/>
  <c r="S114" i="26"/>
  <c r="S130" i="26"/>
  <c r="S149" i="26"/>
  <c r="S157" i="26"/>
  <c r="S163" i="26"/>
  <c r="T114" i="26"/>
  <c r="T130" i="26"/>
  <c r="T149" i="26"/>
  <c r="T163" i="26"/>
  <c r="U114" i="26"/>
  <c r="U130" i="26"/>
  <c r="U149" i="26"/>
  <c r="U163" i="26"/>
  <c r="V163" i="26"/>
  <c r="R7" i="26"/>
  <c r="R14" i="26"/>
  <c r="R35" i="26"/>
  <c r="R54" i="26"/>
  <c r="S7" i="26"/>
  <c r="S14" i="26"/>
  <c r="S35" i="26"/>
  <c r="S54" i="26"/>
  <c r="T7" i="26"/>
  <c r="T14" i="26"/>
  <c r="T35" i="26"/>
  <c r="T54" i="26"/>
  <c r="U54" i="26"/>
  <c r="V54" i="26"/>
  <c r="M47" i="26"/>
  <c r="AA216" i="26"/>
  <c r="AL31" i="2"/>
  <c r="V216" i="26"/>
  <c r="AF31" i="2"/>
  <c r="Q213" i="26"/>
  <c r="Q163" i="26"/>
  <c r="Q107" i="26"/>
  <c r="Q54" i="26"/>
  <c r="Q216" i="26"/>
  <c r="Z31" i="2"/>
  <c r="Z216" i="26"/>
  <c r="AL30" i="2"/>
  <c r="U216" i="26"/>
  <c r="AF30" i="2"/>
  <c r="P166" i="26"/>
  <c r="P177" i="26"/>
  <c r="P201" i="26"/>
  <c r="P213" i="26"/>
  <c r="P110" i="26"/>
  <c r="P163" i="26"/>
  <c r="P57" i="26"/>
  <c r="P107" i="26"/>
  <c r="P54" i="26"/>
  <c r="P216" i="26"/>
  <c r="Z30" i="2"/>
  <c r="Y216" i="26"/>
  <c r="AL29" i="2"/>
  <c r="T216" i="26"/>
  <c r="AF29" i="2"/>
  <c r="O166" i="26"/>
  <c r="O177" i="26"/>
  <c r="O201" i="26"/>
  <c r="O213" i="26"/>
  <c r="O110" i="26"/>
  <c r="O120" i="26"/>
  <c r="O153" i="26"/>
  <c r="O163" i="26"/>
  <c r="O57" i="26"/>
  <c r="O67" i="26"/>
  <c r="O87" i="26"/>
  <c r="O102" i="26"/>
  <c r="O107" i="26"/>
  <c r="O11" i="26"/>
  <c r="O47" i="26"/>
  <c r="O54" i="26"/>
  <c r="O216" i="26"/>
  <c r="Z29" i="2"/>
  <c r="X216" i="26"/>
  <c r="AL28" i="2"/>
  <c r="S216" i="26"/>
  <c r="AF28" i="2"/>
  <c r="N166" i="26"/>
  <c r="N177" i="26"/>
  <c r="N201" i="26"/>
  <c r="N213" i="26"/>
  <c r="N110" i="26"/>
  <c r="N120" i="26"/>
  <c r="N153" i="26"/>
  <c r="N163" i="26"/>
  <c r="N57" i="26"/>
  <c r="N67" i="26"/>
  <c r="N87" i="26"/>
  <c r="N102" i="26"/>
  <c r="N107" i="26"/>
  <c r="N11" i="26"/>
  <c r="N47" i="26"/>
  <c r="N54" i="26"/>
  <c r="N216" i="26"/>
  <c r="Z28" i="2"/>
  <c r="W216" i="26"/>
  <c r="AL27" i="2"/>
  <c r="R216" i="26"/>
  <c r="AF27" i="2"/>
  <c r="M11" i="26"/>
  <c r="M54" i="26"/>
  <c r="M166" i="26"/>
  <c r="M177" i="26"/>
  <c r="M201" i="26"/>
  <c r="M213" i="26"/>
  <c r="M110" i="26"/>
  <c r="M120" i="26"/>
  <c r="M153" i="26"/>
  <c r="M163" i="26"/>
  <c r="M57" i="26"/>
  <c r="M67" i="26"/>
  <c r="M87" i="26"/>
  <c r="M102" i="26"/>
  <c r="M107" i="26"/>
  <c r="M216" i="26"/>
  <c r="Z27" i="2"/>
  <c r="M30" i="2"/>
  <c r="M29" i="2"/>
  <c r="M28" i="2"/>
  <c r="M27" i="2"/>
  <c r="AK31" i="2"/>
  <c r="AE31" i="2"/>
  <c r="Y31" i="2"/>
  <c r="AK30" i="2"/>
  <c r="AE30" i="2"/>
  <c r="Y30" i="2"/>
  <c r="AK29" i="2"/>
  <c r="AE29" i="2"/>
  <c r="Y29" i="2"/>
  <c r="AK28" i="2"/>
  <c r="AE28" i="2"/>
  <c r="Y28" i="2"/>
  <c r="AK27" i="2"/>
  <c r="AE27" i="2"/>
  <c r="Y27" i="2"/>
  <c r="AJ31" i="2"/>
  <c r="AD31" i="2"/>
  <c r="X31" i="2"/>
  <c r="AJ30" i="2"/>
  <c r="AD30" i="2"/>
  <c r="X30" i="2"/>
  <c r="AJ29" i="2"/>
  <c r="AD29" i="2"/>
  <c r="X29" i="2"/>
  <c r="AJ28" i="2"/>
  <c r="AD28" i="2"/>
  <c r="X28" i="2"/>
  <c r="AJ27" i="2"/>
  <c r="AD27" i="2"/>
  <c r="X27" i="2"/>
  <c r="AI31" i="2"/>
  <c r="AC31" i="2"/>
  <c r="W31" i="2"/>
  <c r="AI30" i="2"/>
  <c r="AC30" i="2"/>
  <c r="W30" i="2"/>
  <c r="AI29" i="2"/>
  <c r="AC29" i="2"/>
  <c r="W29" i="2"/>
  <c r="AI28" i="2"/>
  <c r="AC28" i="2"/>
  <c r="W28" i="2"/>
  <c r="AI27" i="2"/>
  <c r="AC27" i="2"/>
  <c r="W27" i="2"/>
  <c r="W83" i="13"/>
  <c r="W96" i="13"/>
  <c r="W117" i="13"/>
  <c r="AI59" i="2"/>
  <c r="R70" i="13"/>
  <c r="R110" i="13"/>
  <c r="R117" i="13"/>
  <c r="AC59" i="2"/>
  <c r="M65" i="13"/>
  <c r="M76" i="13"/>
  <c r="M103" i="13"/>
  <c r="M117" i="13"/>
  <c r="W59" i="2"/>
  <c r="AH31" i="2"/>
  <c r="AB31" i="2"/>
  <c r="V31" i="2"/>
  <c r="AH30" i="2"/>
  <c r="AB30" i="2"/>
  <c r="V30" i="2"/>
  <c r="AH29" i="2"/>
  <c r="AB29" i="2"/>
  <c r="V29" i="2"/>
  <c r="AH28" i="2"/>
  <c r="AB28" i="2"/>
  <c r="V28" i="2"/>
  <c r="AH27" i="2"/>
  <c r="AB27" i="2"/>
  <c r="V27" i="2"/>
  <c r="AL33" i="2"/>
  <c r="O30" i="2"/>
  <c r="AK33" i="2"/>
  <c r="O29" i="2"/>
  <c r="AJ33" i="2"/>
  <c r="O28" i="2"/>
  <c r="AI33" i="2"/>
  <c r="O27" i="2"/>
  <c r="AH33" i="2"/>
  <c r="AF33" i="2"/>
  <c r="N30" i="2"/>
  <c r="AE33" i="2"/>
  <c r="N29" i="2"/>
  <c r="AD33" i="2"/>
  <c r="N28" i="2"/>
  <c r="AC33" i="2"/>
  <c r="N27" i="2"/>
  <c r="AB33" i="2"/>
  <c r="Z33" i="2"/>
  <c r="Y33" i="2"/>
  <c r="X33" i="2"/>
  <c r="W33" i="2"/>
  <c r="V33" i="2"/>
  <c r="AL32" i="2"/>
  <c r="AK32" i="2"/>
  <c r="AJ32" i="2"/>
  <c r="AI32" i="2"/>
  <c r="AH32" i="2"/>
  <c r="AF32" i="2"/>
  <c r="AE32" i="2"/>
  <c r="AD32" i="2"/>
  <c r="AC32" i="2"/>
  <c r="AB32" i="2"/>
  <c r="Z32" i="2"/>
  <c r="Y32" i="2"/>
  <c r="X32" i="2"/>
  <c r="W32" i="2"/>
  <c r="V32" i="2"/>
  <c r="AS29" i="2"/>
  <c r="AR29" i="2"/>
  <c r="AQ29" i="2"/>
  <c r="AP29" i="2"/>
  <c r="AO29" i="2"/>
  <c r="AS28" i="2"/>
  <c r="AR28" i="2"/>
  <c r="AQ28" i="2"/>
  <c r="AP28" i="2"/>
  <c r="AO28" i="2"/>
  <c r="AS27" i="2"/>
  <c r="AR27" i="2"/>
  <c r="AQ27" i="2"/>
  <c r="AP27" i="2"/>
  <c r="AO27" i="2"/>
  <c r="H216" i="26"/>
  <c r="J216" i="26"/>
  <c r="L216" i="26"/>
  <c r="W139" i="23"/>
  <c r="W154" i="23"/>
  <c r="W116" i="23"/>
  <c r="W132" i="23"/>
  <c r="W65" i="23"/>
  <c r="W75" i="23"/>
  <c r="W95" i="23"/>
  <c r="W30" i="23"/>
  <c r="W48" i="23"/>
  <c r="W156" i="23"/>
  <c r="X139" i="23"/>
  <c r="X154" i="23"/>
  <c r="X116" i="23"/>
  <c r="X132" i="23"/>
  <c r="X65" i="23"/>
  <c r="X75" i="23"/>
  <c r="X95" i="23"/>
  <c r="X30" i="23"/>
  <c r="X48" i="23"/>
  <c r="X156" i="23"/>
  <c r="Y139" i="23"/>
  <c r="Y154" i="23"/>
  <c r="Y116" i="23"/>
  <c r="Y132" i="23"/>
  <c r="Y65" i="23"/>
  <c r="Y75" i="23"/>
  <c r="Y95" i="23"/>
  <c r="Y30" i="23"/>
  <c r="Y48" i="23"/>
  <c r="Y156" i="23"/>
  <c r="Z75" i="23"/>
  <c r="Z95" i="23"/>
  <c r="Z30" i="23"/>
  <c r="Z48" i="23"/>
  <c r="Z156" i="23"/>
  <c r="AA30" i="23"/>
  <c r="AA48" i="23"/>
  <c r="AA156" i="23"/>
  <c r="R135" i="23"/>
  <c r="R148" i="23"/>
  <c r="R154" i="23"/>
  <c r="R102" i="23"/>
  <c r="R111" i="23"/>
  <c r="R127" i="23"/>
  <c r="R132" i="23"/>
  <c r="R55" i="23"/>
  <c r="R69" i="23"/>
  <c r="R82" i="23"/>
  <c r="R90" i="23"/>
  <c r="R95" i="23"/>
  <c r="R11" i="23"/>
  <c r="R24" i="23"/>
  <c r="R42" i="23"/>
  <c r="R48" i="23"/>
  <c r="R156" i="23"/>
  <c r="S135" i="23"/>
  <c r="S148" i="23"/>
  <c r="S154" i="23"/>
  <c r="S102" i="23"/>
  <c r="S111" i="23"/>
  <c r="S127" i="23"/>
  <c r="S132" i="23"/>
  <c r="S55" i="23"/>
  <c r="S69" i="23"/>
  <c r="S82" i="23"/>
  <c r="S90" i="23"/>
  <c r="S95" i="23"/>
  <c r="S11" i="23"/>
  <c r="S24" i="23"/>
  <c r="S42" i="23"/>
  <c r="S48" i="23"/>
  <c r="S156" i="23"/>
  <c r="T135" i="23"/>
  <c r="T148" i="23"/>
  <c r="T154" i="23"/>
  <c r="T102" i="23"/>
  <c r="T111" i="23"/>
  <c r="T127" i="23"/>
  <c r="T132" i="23"/>
  <c r="T55" i="23"/>
  <c r="T69" i="23"/>
  <c r="T82" i="23"/>
  <c r="T90" i="23"/>
  <c r="T95" i="23"/>
  <c r="T11" i="23"/>
  <c r="T24" i="23"/>
  <c r="T42" i="23"/>
  <c r="T48" i="23"/>
  <c r="T156" i="23"/>
  <c r="U102" i="23"/>
  <c r="U111" i="23"/>
  <c r="U132" i="23"/>
  <c r="U55" i="23"/>
  <c r="U69" i="23"/>
  <c r="U82" i="23"/>
  <c r="U95" i="23"/>
  <c r="U24" i="23"/>
  <c r="U48" i="23"/>
  <c r="U156" i="23"/>
  <c r="V24" i="23"/>
  <c r="V48" i="23"/>
  <c r="V156" i="23"/>
  <c r="M145" i="23"/>
  <c r="M154" i="23"/>
  <c r="M98" i="23"/>
  <c r="M123" i="23"/>
  <c r="M132" i="23"/>
  <c r="M51" i="23"/>
  <c r="M60" i="23"/>
  <c r="M86" i="23"/>
  <c r="M95" i="23"/>
  <c r="M7" i="23"/>
  <c r="M18" i="23"/>
  <c r="M38" i="23"/>
  <c r="M48" i="23"/>
  <c r="M156" i="23"/>
  <c r="N145" i="23"/>
  <c r="N154" i="23"/>
  <c r="N98" i="23"/>
  <c r="N123" i="23"/>
  <c r="N132" i="23"/>
  <c r="N51" i="23"/>
  <c r="N60" i="23"/>
  <c r="N86" i="23"/>
  <c r="N95" i="23"/>
  <c r="N7" i="23"/>
  <c r="N18" i="23"/>
  <c r="N38" i="23"/>
  <c r="N48" i="23"/>
  <c r="N156" i="23"/>
  <c r="O145" i="23"/>
  <c r="O154" i="23"/>
  <c r="O98" i="23"/>
  <c r="O123" i="23"/>
  <c r="O132" i="23"/>
  <c r="O51" i="23"/>
  <c r="O60" i="23"/>
  <c r="O86" i="23"/>
  <c r="O95" i="23"/>
  <c r="O7" i="23"/>
  <c r="O18" i="23"/>
  <c r="O38" i="23"/>
  <c r="O48" i="23"/>
  <c r="O156" i="23"/>
  <c r="P98" i="23"/>
  <c r="P132" i="23"/>
  <c r="P51" i="23"/>
  <c r="P86" i="23"/>
  <c r="P95" i="23"/>
  <c r="P18" i="23"/>
  <c r="P48" i="23"/>
  <c r="P156" i="23"/>
  <c r="Q18" i="23"/>
  <c r="Q48" i="23"/>
  <c r="Q156" i="23"/>
  <c r="F35" i="23"/>
  <c r="F29" i="23"/>
  <c r="F23" i="23"/>
  <c r="AL90" i="2"/>
  <c r="AL91" i="2"/>
  <c r="AL92" i="2"/>
  <c r="AL93" i="2"/>
  <c r="AL94" i="2"/>
  <c r="AL95" i="2"/>
  <c r="AF90" i="2"/>
  <c r="AF91" i="2"/>
  <c r="AF92" i="2"/>
  <c r="AF93" i="2"/>
  <c r="AF94" i="2"/>
  <c r="AF95" i="2"/>
  <c r="Z90" i="2"/>
  <c r="Z91" i="2"/>
  <c r="Z92" i="2"/>
  <c r="Z93" i="2"/>
  <c r="Z94" i="2"/>
  <c r="Z95" i="2"/>
  <c r="AS92" i="2"/>
  <c r="AK90" i="2"/>
  <c r="AK91" i="2"/>
  <c r="AK92" i="2"/>
  <c r="AK93" i="2"/>
  <c r="AK94" i="2"/>
  <c r="AK95" i="2"/>
  <c r="AE90" i="2"/>
  <c r="AE91" i="2"/>
  <c r="AE92" i="2"/>
  <c r="AE93" i="2"/>
  <c r="AE94" i="2"/>
  <c r="AE95" i="2"/>
  <c r="Y90" i="2"/>
  <c r="Y91" i="2"/>
  <c r="Y92" i="2"/>
  <c r="Y93" i="2"/>
  <c r="Y94" i="2"/>
  <c r="Y95" i="2"/>
  <c r="AR92" i="2"/>
  <c r="AJ90" i="2"/>
  <c r="AJ91" i="2"/>
  <c r="AJ92" i="2"/>
  <c r="AJ93" i="2"/>
  <c r="AJ94" i="2"/>
  <c r="AJ95" i="2"/>
  <c r="AD90" i="2"/>
  <c r="AD91" i="2"/>
  <c r="AD92" i="2"/>
  <c r="AD93" i="2"/>
  <c r="AD94" i="2"/>
  <c r="AD95" i="2"/>
  <c r="X90" i="2"/>
  <c r="X91" i="2"/>
  <c r="X92" i="2"/>
  <c r="X93" i="2"/>
  <c r="X94" i="2"/>
  <c r="X95" i="2"/>
  <c r="AQ92" i="2"/>
  <c r="AI90" i="2"/>
  <c r="AI91" i="2"/>
  <c r="AI92" i="2"/>
  <c r="AI93" i="2"/>
  <c r="AI94" i="2"/>
  <c r="AI95" i="2"/>
  <c r="AC90" i="2"/>
  <c r="AC91" i="2"/>
  <c r="AC92" i="2"/>
  <c r="AC93" i="2"/>
  <c r="AC94" i="2"/>
  <c r="AC95" i="2"/>
  <c r="W90" i="2"/>
  <c r="W91" i="2"/>
  <c r="W92" i="2"/>
  <c r="W93" i="2"/>
  <c r="W94" i="2"/>
  <c r="W95" i="2"/>
  <c r="AP92" i="2"/>
  <c r="AH90" i="2"/>
  <c r="AH91" i="2"/>
  <c r="AH92" i="2"/>
  <c r="AH93" i="2"/>
  <c r="AH94" i="2"/>
  <c r="AH95" i="2"/>
  <c r="AB90" i="2"/>
  <c r="AB91" i="2"/>
  <c r="AB92" i="2"/>
  <c r="AB93" i="2"/>
  <c r="AB94" i="2"/>
  <c r="AB95" i="2"/>
  <c r="V90" i="2"/>
  <c r="V91" i="2"/>
  <c r="V92" i="2"/>
  <c r="V93" i="2"/>
  <c r="V94" i="2"/>
  <c r="V95" i="2"/>
  <c r="AO92" i="2"/>
  <c r="AS91" i="2"/>
  <c r="AR91" i="2"/>
  <c r="AQ91" i="2"/>
  <c r="AP91" i="2"/>
  <c r="AO91" i="2"/>
  <c r="AS90" i="2"/>
  <c r="AR90" i="2"/>
  <c r="AQ90" i="2"/>
  <c r="AP90" i="2"/>
  <c r="AO90" i="2"/>
  <c r="W197" i="13"/>
  <c r="W222" i="13"/>
  <c r="W138" i="13"/>
  <c r="W171" i="13"/>
  <c r="W25" i="13"/>
  <c r="W62" i="13"/>
  <c r="W225" i="13"/>
  <c r="AL59" i="2"/>
  <c r="X197" i="13"/>
  <c r="X222" i="13"/>
  <c r="X138" i="13"/>
  <c r="X148" i="13"/>
  <c r="X171" i="13"/>
  <c r="X83" i="13"/>
  <c r="X96" i="13"/>
  <c r="X117" i="13"/>
  <c r="X25" i="13"/>
  <c r="X39" i="13"/>
  <c r="X62" i="13"/>
  <c r="X225" i="13"/>
  <c r="AL60" i="2"/>
  <c r="Y197" i="13"/>
  <c r="Y222" i="13"/>
  <c r="Y138" i="13"/>
  <c r="Y148" i="13"/>
  <c r="Y171" i="13"/>
  <c r="Y83" i="13"/>
  <c r="Y96" i="13"/>
  <c r="Y117" i="13"/>
  <c r="Y25" i="13"/>
  <c r="Y39" i="13"/>
  <c r="Y62" i="13"/>
  <c r="Y225" i="13"/>
  <c r="AL61" i="2"/>
  <c r="Z197" i="13"/>
  <c r="Z222" i="13"/>
  <c r="Z138" i="13"/>
  <c r="Z148" i="13"/>
  <c r="Z171" i="13"/>
  <c r="Z96" i="13"/>
  <c r="Z117" i="13"/>
  <c r="Z25" i="13"/>
  <c r="Z39" i="13"/>
  <c r="Z62" i="13"/>
  <c r="Z225" i="13"/>
  <c r="AL62" i="2"/>
  <c r="AA39" i="13"/>
  <c r="AA62" i="13"/>
  <c r="AA225" i="13"/>
  <c r="AL63" i="2"/>
  <c r="AL64" i="2"/>
  <c r="R180" i="13"/>
  <c r="R193" i="13"/>
  <c r="R202" i="13"/>
  <c r="R214" i="13"/>
  <c r="R222" i="13"/>
  <c r="R124" i="13"/>
  <c r="R155" i="13"/>
  <c r="R165" i="13"/>
  <c r="R171" i="13"/>
  <c r="R7" i="13"/>
  <c r="R15" i="13"/>
  <c r="R51" i="13"/>
  <c r="R62" i="13"/>
  <c r="R225" i="13"/>
  <c r="AF59" i="2"/>
  <c r="S180" i="13"/>
  <c r="S193" i="13"/>
  <c r="S202" i="13"/>
  <c r="S214" i="13"/>
  <c r="S222" i="13"/>
  <c r="S124" i="13"/>
  <c r="S155" i="13"/>
  <c r="S165" i="13"/>
  <c r="S171" i="13"/>
  <c r="S70" i="13"/>
  <c r="S110" i="13"/>
  <c r="S117" i="13"/>
  <c r="S7" i="13"/>
  <c r="S15" i="13"/>
  <c r="S51" i="13"/>
  <c r="S62" i="13"/>
  <c r="S225" i="13"/>
  <c r="AF60" i="2"/>
  <c r="T180" i="13"/>
  <c r="T193" i="13"/>
  <c r="T214" i="13"/>
  <c r="T222" i="13"/>
  <c r="T124" i="13"/>
  <c r="T155" i="13"/>
  <c r="T165" i="13"/>
  <c r="T171" i="13"/>
  <c r="T70" i="13"/>
  <c r="T110" i="13"/>
  <c r="T117" i="13"/>
  <c r="T7" i="13"/>
  <c r="T15" i="13"/>
  <c r="T51" i="13"/>
  <c r="T62" i="13"/>
  <c r="T225" i="13"/>
  <c r="AF61" i="2"/>
  <c r="U222" i="13"/>
  <c r="U155" i="13"/>
  <c r="U171" i="13"/>
  <c r="U70" i="13"/>
  <c r="U117" i="13"/>
  <c r="U7" i="13"/>
  <c r="U51" i="13"/>
  <c r="U62" i="13"/>
  <c r="U225" i="13"/>
  <c r="AF62" i="2"/>
  <c r="V225" i="13"/>
  <c r="AF63" i="2"/>
  <c r="AF64" i="2"/>
  <c r="M174" i="13"/>
  <c r="M186" i="13"/>
  <c r="M210" i="13"/>
  <c r="M222" i="13"/>
  <c r="M120" i="13"/>
  <c r="M130" i="13"/>
  <c r="M159" i="13"/>
  <c r="M171" i="13"/>
  <c r="M11" i="13"/>
  <c r="M19" i="13"/>
  <c r="M47" i="13"/>
  <c r="M56" i="13"/>
  <c r="M62" i="13"/>
  <c r="M225" i="13"/>
  <c r="Z59" i="2"/>
  <c r="N174" i="13"/>
  <c r="N186" i="13"/>
  <c r="N210" i="13"/>
  <c r="N222" i="13"/>
  <c r="N120" i="13"/>
  <c r="N130" i="13"/>
  <c r="N159" i="13"/>
  <c r="N171" i="13"/>
  <c r="N65" i="13"/>
  <c r="N76" i="13"/>
  <c r="N103" i="13"/>
  <c r="N117" i="13"/>
  <c r="N11" i="13"/>
  <c r="N19" i="13"/>
  <c r="N47" i="13"/>
  <c r="N56" i="13"/>
  <c r="N62" i="13"/>
  <c r="N225" i="13"/>
  <c r="Z60" i="2"/>
  <c r="O174" i="13"/>
  <c r="O186" i="13"/>
  <c r="O210" i="13"/>
  <c r="O222" i="13"/>
  <c r="O120" i="13"/>
  <c r="O130" i="13"/>
  <c r="O159" i="13"/>
  <c r="O171" i="13"/>
  <c r="O65" i="13"/>
  <c r="O76" i="13"/>
  <c r="O117" i="13"/>
  <c r="O11" i="13"/>
  <c r="O19" i="13"/>
  <c r="O47" i="13"/>
  <c r="O56" i="13"/>
  <c r="O62" i="13"/>
  <c r="O225" i="13"/>
  <c r="Z61" i="2"/>
  <c r="P174" i="13"/>
  <c r="P186" i="13"/>
  <c r="P210" i="13"/>
  <c r="P222" i="13"/>
  <c r="P120" i="13"/>
  <c r="P159" i="13"/>
  <c r="P171" i="13"/>
  <c r="P65" i="13"/>
  <c r="P76" i="13"/>
  <c r="P117" i="13"/>
  <c r="P11" i="13"/>
  <c r="P47" i="13"/>
  <c r="P62" i="13"/>
  <c r="P225" i="13"/>
  <c r="Z62" i="2"/>
  <c r="Q174" i="13"/>
  <c r="Q222" i="13"/>
  <c r="Q65" i="13"/>
  <c r="Q117" i="13"/>
  <c r="Q225" i="13"/>
  <c r="Z63" i="2"/>
  <c r="Z64" i="2"/>
  <c r="AS61" i="2"/>
  <c r="AK59" i="2"/>
  <c r="AK60" i="2"/>
  <c r="AK61" i="2"/>
  <c r="AK62" i="2"/>
  <c r="AK63" i="2"/>
  <c r="AK64" i="2"/>
  <c r="AE59" i="2"/>
  <c r="AE60" i="2"/>
  <c r="AE61" i="2"/>
  <c r="AE62" i="2"/>
  <c r="AE63" i="2"/>
  <c r="AE64" i="2"/>
  <c r="Y59" i="2"/>
  <c r="Y60" i="2"/>
  <c r="Y61" i="2"/>
  <c r="Y62" i="2"/>
  <c r="Y63" i="2"/>
  <c r="Y64" i="2"/>
  <c r="AR61" i="2"/>
  <c r="AJ59" i="2"/>
  <c r="AJ60" i="2"/>
  <c r="AJ61" i="2"/>
  <c r="AJ62" i="2"/>
  <c r="AJ63" i="2"/>
  <c r="AJ64" i="2"/>
  <c r="AD59" i="2"/>
  <c r="AD60" i="2"/>
  <c r="AD61" i="2"/>
  <c r="AD62" i="2"/>
  <c r="AD63" i="2"/>
  <c r="AD64" i="2"/>
  <c r="X59" i="2"/>
  <c r="X60" i="2"/>
  <c r="X61" i="2"/>
  <c r="X62" i="2"/>
  <c r="X63" i="2"/>
  <c r="X64" i="2"/>
  <c r="AQ61" i="2"/>
  <c r="AI60" i="2"/>
  <c r="AI61" i="2"/>
  <c r="AI62" i="2"/>
  <c r="AI63" i="2"/>
  <c r="AI64" i="2"/>
  <c r="AC60" i="2"/>
  <c r="AC61" i="2"/>
  <c r="AC62" i="2"/>
  <c r="AC63" i="2"/>
  <c r="AC64" i="2"/>
  <c r="W60" i="2"/>
  <c r="W61" i="2"/>
  <c r="W62" i="2"/>
  <c r="W63" i="2"/>
  <c r="W64" i="2"/>
  <c r="AP61" i="2"/>
  <c r="AH59" i="2"/>
  <c r="AH60" i="2"/>
  <c r="AH61" i="2"/>
  <c r="AH62" i="2"/>
  <c r="AH63" i="2"/>
  <c r="AH64" i="2"/>
  <c r="AB59" i="2"/>
  <c r="AB60" i="2"/>
  <c r="AB61" i="2"/>
  <c r="AB62" i="2"/>
  <c r="AB63" i="2"/>
  <c r="AB64" i="2"/>
  <c r="V59" i="2"/>
  <c r="V60" i="2"/>
  <c r="V61" i="2"/>
  <c r="V62" i="2"/>
  <c r="V63" i="2"/>
  <c r="V64" i="2"/>
  <c r="AO61" i="2"/>
  <c r="AS60" i="2"/>
  <c r="AR60" i="2"/>
  <c r="AQ60" i="2"/>
  <c r="AP60" i="2"/>
  <c r="AO60" i="2"/>
  <c r="AS59" i="2"/>
  <c r="AR59" i="2"/>
  <c r="AQ59" i="2"/>
  <c r="AP59" i="2"/>
  <c r="AO59" i="2"/>
  <c r="I94" i="2"/>
  <c r="O94" i="2"/>
  <c r="AL96" i="2"/>
  <c r="O93" i="2"/>
  <c r="AK96" i="2"/>
  <c r="O92" i="2"/>
  <c r="AJ96" i="2"/>
  <c r="O91" i="2"/>
  <c r="AI96" i="2"/>
  <c r="O90" i="2"/>
  <c r="AH96" i="2"/>
  <c r="H94" i="2"/>
  <c r="N94" i="2"/>
  <c r="AF96" i="2"/>
  <c r="N93" i="2"/>
  <c r="AE96" i="2"/>
  <c r="N92" i="2"/>
  <c r="AD96" i="2"/>
  <c r="N91" i="2"/>
  <c r="AC96" i="2"/>
  <c r="N90" i="2"/>
  <c r="AB96" i="2"/>
  <c r="G94" i="2"/>
  <c r="M94" i="2"/>
  <c r="Z96" i="2"/>
  <c r="M93" i="2"/>
  <c r="Y96" i="2"/>
  <c r="M92" i="2"/>
  <c r="X96" i="2"/>
  <c r="M91" i="2"/>
  <c r="W96" i="2"/>
  <c r="M90" i="2"/>
  <c r="V96" i="2"/>
  <c r="I63" i="2"/>
  <c r="O63" i="2"/>
  <c r="O62" i="2"/>
  <c r="O61" i="2"/>
  <c r="O60" i="2"/>
  <c r="O59" i="2"/>
  <c r="H63" i="2"/>
  <c r="N63" i="2"/>
  <c r="N62" i="2"/>
  <c r="N61" i="2"/>
  <c r="N60" i="2"/>
  <c r="N59" i="2"/>
  <c r="G63" i="2"/>
  <c r="M63" i="2"/>
  <c r="M62" i="2"/>
  <c r="M61" i="2"/>
  <c r="M60" i="2"/>
  <c r="M59" i="2"/>
  <c r="L156" i="23"/>
  <c r="J156" i="23"/>
  <c r="H156" i="23"/>
  <c r="H225" i="13"/>
  <c r="J225" i="13"/>
  <c r="L225" i="13"/>
</calcChain>
</file>

<file path=xl/sharedStrings.xml><?xml version="1.0" encoding="utf-8"?>
<sst xmlns="http://schemas.openxmlformats.org/spreadsheetml/2006/main" count="748" uniqueCount="65">
  <si>
    <t>Enter your maxes here:</t>
  </si>
  <si>
    <t>Made by ChaseT 2008.05.09</t>
  </si>
  <si>
    <t>Squat</t>
  </si>
  <si>
    <t>Bench</t>
  </si>
  <si>
    <t>Deadlift</t>
  </si>
  <si>
    <t>Volume Calculations</t>
  </si>
  <si>
    <t>Dead</t>
  </si>
  <si>
    <t>Total</t>
  </si>
  <si>
    <t>#30</t>
  </si>
  <si>
    <t>#32</t>
  </si>
  <si>
    <t>Sheiko</t>
  </si>
  <si>
    <t>week 1</t>
  </si>
  <si>
    <t>1 day (Monday)</t>
  </si>
  <si>
    <t>%</t>
  </si>
  <si>
    <t>reps</t>
  </si>
  <si>
    <t>sets</t>
  </si>
  <si>
    <t>weight</t>
  </si>
  <si>
    <t>Bench press</t>
  </si>
  <si>
    <t>3 day (Wednesday)</t>
  </si>
  <si>
    <t>Deadlift from boxes</t>
  </si>
  <si>
    <t>5 day (Friday)</t>
  </si>
  <si>
    <t>week 2</t>
  </si>
  <si>
    <t>Deadlift up to knees</t>
  </si>
  <si>
    <t>week 3</t>
  </si>
  <si>
    <t>week 4</t>
  </si>
  <si>
    <t>Abs</t>
  </si>
  <si>
    <t>Lunge</t>
  </si>
  <si>
    <t>Dumbbell fly</t>
  </si>
  <si>
    <t>Good morning (standing)</t>
  </si>
  <si>
    <t>Incline Bench press</t>
  </si>
  <si>
    <t>Dip</t>
  </si>
  <si>
    <t>Triceps</t>
  </si>
  <si>
    <t>Good morning (sitting)</t>
  </si>
  <si>
    <t>Push up</t>
  </si>
  <si>
    <t>French press</t>
  </si>
  <si>
    <t>Leg Press</t>
  </si>
  <si>
    <t>100%-105%</t>
  </si>
  <si>
    <t>2-3</t>
  </si>
  <si>
    <t>5-6-7 day</t>
  </si>
  <si>
    <t>Competition</t>
  </si>
  <si>
    <t>bench</t>
  </si>
  <si>
    <t>deadlift</t>
  </si>
  <si>
    <t>squat</t>
  </si>
  <si>
    <t>50-59</t>
  </si>
  <si>
    <t>60-69</t>
  </si>
  <si>
    <t>70-79</t>
  </si>
  <si>
    <t>80-89</t>
  </si>
  <si>
    <t>90+</t>
  </si>
  <si>
    <t>NL</t>
  </si>
  <si>
    <t xml:space="preserve">Avg. Int. </t>
  </si>
  <si>
    <t>Week 1</t>
  </si>
  <si>
    <t>Month</t>
  </si>
  <si>
    <t>Week 2</t>
  </si>
  <si>
    <t>Week 3</t>
  </si>
  <si>
    <t>Week 4</t>
  </si>
  <si>
    <t>% of Lifts</t>
  </si>
  <si>
    <t>These graphs show the type of loading</t>
  </si>
  <si>
    <t>These graphs show the focus of the loading</t>
  </si>
  <si>
    <t>#37</t>
  </si>
  <si>
    <t>Bench press (narrow grip)</t>
  </si>
  <si>
    <t>Avg Wt.</t>
  </si>
  <si>
    <t>Prep period 1</t>
  </si>
  <si>
    <t>Prep period 2</t>
  </si>
  <si>
    <t>Comp period</t>
  </si>
  <si>
    <t>Overall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</si>
</sst>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 CE"/>
    </font>
    <font>
      <b/>
      <sz val="10"/>
      <name val="Arial CE"/>
      <family val="2"/>
    </font>
    <font>
      <b/>
      <sz val="10"/>
      <name val="Arial CE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 CE"/>
      <family val="2"/>
    </font>
    <font>
      <b/>
      <sz val="10"/>
      <color indexed="8"/>
      <name val="Arial CE"/>
      <family val="2"/>
    </font>
    <font>
      <sz val="10"/>
      <color indexed="8"/>
      <name val="Arial CE"/>
      <family val="2"/>
    </font>
    <font>
      <b/>
      <sz val="12"/>
      <name val="Arial CE"/>
      <family val="2"/>
    </font>
    <font>
      <sz val="8"/>
      <name val="Arial CE"/>
    </font>
    <font>
      <sz val="10"/>
      <color indexed="8"/>
      <name val="Arial CE"/>
    </font>
    <font>
      <u/>
      <sz val="10"/>
      <color theme="10"/>
      <name val="Arial CE"/>
    </font>
    <font>
      <u/>
      <sz val="10"/>
      <color theme="11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</borders>
  <cellStyleXfs count="1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0" fillId="2" borderId="1" xfId="0" applyFont="1" applyFill="1" applyBorder="1" applyAlignment="1">
      <alignment horizontal="left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left"/>
    </xf>
    <xf numFmtId="9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2" fillId="4" borderId="1" xfId="0" applyFont="1" applyFill="1" applyBorder="1"/>
    <xf numFmtId="0" fontId="0" fillId="4" borderId="1" xfId="0" applyFont="1" applyFill="1" applyBorder="1" applyAlignment="1">
      <alignment horizontal="left"/>
    </xf>
    <xf numFmtId="9" fontId="0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9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3" borderId="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9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0" fillId="5" borderId="0" xfId="0" applyFill="1"/>
    <xf numFmtId="0" fontId="10" fillId="5" borderId="0" xfId="0" applyFont="1" applyFill="1"/>
    <xf numFmtId="1" fontId="1" fillId="0" borderId="0" xfId="0" applyNumberFormat="1" applyFont="1" applyFill="1" applyBorder="1"/>
    <xf numFmtId="0" fontId="0" fillId="2" borderId="1" xfId="0" applyFill="1" applyBorder="1" applyAlignment="1">
      <alignment horizontal="left"/>
    </xf>
    <xf numFmtId="1" fontId="0" fillId="6" borderId="0" xfId="0" applyNumberFormat="1" applyFill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Calcs'!$U$59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Calcs'!$V$59:$Y$59</c:f>
              <c:numCache>
                <c:formatCode>0</c:formatCode>
                <c:ptCount val="4"/>
                <c:pt idx="0">
                  <c:v>20.0</c:v>
                </c:pt>
                <c:pt idx="1">
                  <c:v>15.0</c:v>
                </c:pt>
                <c:pt idx="2">
                  <c:v>16.0</c:v>
                </c:pt>
                <c:pt idx="3">
                  <c:v>15.0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Calcs'!$U$60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Calcs'!$V$60:$Y$60</c:f>
              <c:numCache>
                <c:formatCode>0</c:formatCode>
                <c:ptCount val="4"/>
                <c:pt idx="0">
                  <c:v>26.0</c:v>
                </c:pt>
                <c:pt idx="1">
                  <c:v>17.0</c:v>
                </c:pt>
                <c:pt idx="2">
                  <c:v>18.0</c:v>
                </c:pt>
                <c:pt idx="3">
                  <c:v>12.0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Calcs'!$U$61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Calcs'!$V$61:$Y$61</c:f>
              <c:numCache>
                <c:formatCode>0</c:formatCode>
                <c:ptCount val="4"/>
                <c:pt idx="0">
                  <c:v>43.0</c:v>
                </c:pt>
                <c:pt idx="1">
                  <c:v>37.0</c:v>
                </c:pt>
                <c:pt idx="2">
                  <c:v>36.0</c:v>
                </c:pt>
                <c:pt idx="3">
                  <c:v>18.0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Calcs'!$U$62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Calcs'!$V$62:$Y$62</c:f>
              <c:numCache>
                <c:formatCode>0</c:formatCode>
                <c:ptCount val="4"/>
                <c:pt idx="0">
                  <c:v>30.0</c:v>
                </c:pt>
                <c:pt idx="1">
                  <c:v>12.0</c:v>
                </c:pt>
                <c:pt idx="2">
                  <c:v>36.0</c:v>
                </c:pt>
                <c:pt idx="3">
                  <c:v>36.0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Calcs'!$U$63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Calcs'!$V$63:$Y$63</c:f>
              <c:numCache>
                <c:formatCode>0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0.0</c:v>
                </c:pt>
                <c:pt idx="3">
                  <c:v>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922344"/>
        <c:axId val="2116927976"/>
      </c:scatterChart>
      <c:valAx>
        <c:axId val="211692234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6927976"/>
        <c:crosses val="autoZero"/>
        <c:crossBetween val="midCat"/>
        <c:majorUnit val="1.0"/>
      </c:valAx>
      <c:valAx>
        <c:axId val="2116927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6922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9667616629718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#30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Calcs'!$AA$59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Calcs'!$AB$59:$AE$59</c:f>
              <c:numCache>
                <c:formatCode>0</c:formatCode>
                <c:ptCount val="4"/>
                <c:pt idx="0">
                  <c:v>27.0</c:v>
                </c:pt>
                <c:pt idx="1">
                  <c:v>21.0</c:v>
                </c:pt>
                <c:pt idx="2">
                  <c:v>21.0</c:v>
                </c:pt>
                <c:pt idx="3">
                  <c:v>17.0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Calcs'!$AA$60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Calcs'!$AB$60:$AE$60</c:f>
              <c:numCache>
                <c:formatCode>0</c:formatCode>
                <c:ptCount val="4"/>
                <c:pt idx="0">
                  <c:v>22.0</c:v>
                </c:pt>
                <c:pt idx="1">
                  <c:v>17.0</c:v>
                </c:pt>
                <c:pt idx="2">
                  <c:v>18.0</c:v>
                </c:pt>
                <c:pt idx="3">
                  <c:v>15.0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Calcs'!$AA$61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Calcs'!$AB$61:$AE$61</c:f>
              <c:numCache>
                <c:formatCode>0</c:formatCode>
                <c:ptCount val="4"/>
                <c:pt idx="0">
                  <c:v>26.0</c:v>
                </c:pt>
                <c:pt idx="1">
                  <c:v>24.0</c:v>
                </c:pt>
                <c:pt idx="2">
                  <c:v>33.0</c:v>
                </c:pt>
                <c:pt idx="3">
                  <c:v>25.0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Calcs'!$AA$62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Calcs'!$AB$62:$AE$62</c:f>
              <c:numCache>
                <c:formatCode>0</c:formatCode>
                <c:ptCount val="4"/>
                <c:pt idx="0">
                  <c:v>38.0</c:v>
                </c:pt>
                <c:pt idx="1">
                  <c:v>21.0</c:v>
                </c:pt>
                <c:pt idx="2">
                  <c:v>40.0</c:v>
                </c:pt>
                <c:pt idx="3">
                  <c:v>24.0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Calcs'!$AA$63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Calcs'!$AB$63:$AE$63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836456"/>
        <c:axId val="2118842600"/>
      </c:scatterChart>
      <c:valAx>
        <c:axId val="211883645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8842600"/>
        <c:crosses val="autoZero"/>
        <c:crossBetween val="midCat"/>
        <c:majorUnit val="1.0"/>
      </c:valAx>
      <c:valAx>
        <c:axId val="2118842600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8836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7115902965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Calcs'!$AG$59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Calcs'!$AH$58:$AK$58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Calcs'!$AH$59:$AK$59</c:f>
              <c:numCache>
                <c:formatCode>0</c:formatCode>
                <c:ptCount val="4"/>
                <c:pt idx="0">
                  <c:v>4.0</c:v>
                </c:pt>
                <c:pt idx="1">
                  <c:v>8.0</c:v>
                </c:pt>
                <c:pt idx="2">
                  <c:v>4.0</c:v>
                </c:pt>
                <c:pt idx="3">
                  <c:v>4.0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Calcs'!$AG$60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Calcs'!$AH$58:$AK$58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Calcs'!$AH$60:$AK$60</c:f>
              <c:numCache>
                <c:formatCode>0</c:formatCode>
                <c:ptCount val="4"/>
                <c:pt idx="0">
                  <c:v>13.0</c:v>
                </c:pt>
                <c:pt idx="1">
                  <c:v>12.0</c:v>
                </c:pt>
                <c:pt idx="2">
                  <c:v>9.0</c:v>
                </c:pt>
                <c:pt idx="3">
                  <c:v>4.0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Calcs'!$AG$61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Calcs'!$AH$61:$AK$61</c:f>
              <c:numCache>
                <c:formatCode>0</c:formatCode>
                <c:ptCount val="4"/>
                <c:pt idx="0">
                  <c:v>14.0</c:v>
                </c:pt>
                <c:pt idx="1">
                  <c:v>24.0</c:v>
                </c:pt>
                <c:pt idx="2">
                  <c:v>16.0</c:v>
                </c:pt>
                <c:pt idx="3">
                  <c:v>6.0</c:v>
                </c:pt>
              </c:numCache>
            </c:numRef>
          </c:xVal>
          <c:yVal>
            <c:numRef>
              <c:f>'Volume Calcs'!$AH$61:$AK$61</c:f>
              <c:numCache>
                <c:formatCode>0</c:formatCode>
                <c:ptCount val="4"/>
                <c:pt idx="0">
                  <c:v>14.0</c:v>
                </c:pt>
                <c:pt idx="1">
                  <c:v>24.0</c:v>
                </c:pt>
                <c:pt idx="2">
                  <c:v>16.0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Calcs'!$AG$62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Calcs'!$AH$58:$AK$58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Calcs'!$AH$62:$AK$62</c:f>
              <c:numCache>
                <c:formatCode>0</c:formatCode>
                <c:ptCount val="4"/>
                <c:pt idx="0">
                  <c:v>24.0</c:v>
                </c:pt>
                <c:pt idx="1">
                  <c:v>15.0</c:v>
                </c:pt>
                <c:pt idx="2">
                  <c:v>31.0</c:v>
                </c:pt>
                <c:pt idx="3">
                  <c:v>12.0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Calcs'!$AG$63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Calcs'!$AH$58:$AK$58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Calcs'!$AH$63:$AK$63</c:f>
              <c:numCache>
                <c:formatCode>0</c:formatCode>
                <c:ptCount val="4"/>
                <c:pt idx="0">
                  <c:v>8.0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933976"/>
        <c:axId val="2116903944"/>
      </c:scatterChart>
      <c:valAx>
        <c:axId val="211693397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6903944"/>
        <c:crosses val="autoZero"/>
        <c:crossBetween val="midCat"/>
        <c:majorUnit val="1.0"/>
      </c:valAx>
      <c:valAx>
        <c:axId val="211690394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6933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158774373259"/>
          <c:y val="0.359154929577465"/>
          <c:w val="0.197771587743733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Calcs'!$U$90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Calcs'!$V$89:$Y$89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Calcs'!$V$90:$Y$90</c:f>
              <c:numCache>
                <c:formatCode>0</c:formatCode>
                <c:ptCount val="4"/>
                <c:pt idx="0">
                  <c:v>9.0</c:v>
                </c:pt>
                <c:pt idx="1">
                  <c:v>9.0</c:v>
                </c:pt>
                <c:pt idx="2">
                  <c:v>6.0</c:v>
                </c:pt>
                <c:pt idx="3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Calcs'!$U$91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Calcs'!$V$89:$Y$89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Calcs'!$V$91:$Y$91</c:f>
              <c:numCache>
                <c:formatCode>0</c:formatCode>
                <c:ptCount val="4"/>
                <c:pt idx="0">
                  <c:v>15.0</c:v>
                </c:pt>
                <c:pt idx="1">
                  <c:v>18.0</c:v>
                </c:pt>
                <c:pt idx="2">
                  <c:v>9.0</c:v>
                </c:pt>
                <c:pt idx="3">
                  <c:v>6.0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Calcs'!$U$92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Calcs'!$V$89:$Y$89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Calcs'!$V$92:$Y$92</c:f>
              <c:numCache>
                <c:formatCode>0</c:formatCode>
                <c:ptCount val="4"/>
                <c:pt idx="0">
                  <c:v>30.0</c:v>
                </c:pt>
                <c:pt idx="1">
                  <c:v>24.0</c:v>
                </c:pt>
                <c:pt idx="2">
                  <c:v>16.0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Calcs'!$U$93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Calcs'!$V$89:$Y$89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Calcs'!$V$93:$Y$93</c:f>
              <c:numCache>
                <c:formatCode>0</c:formatCode>
                <c:ptCount val="4"/>
                <c:pt idx="0">
                  <c:v>2.0</c:v>
                </c:pt>
                <c:pt idx="1">
                  <c:v>26.0</c:v>
                </c:pt>
                <c:pt idx="2">
                  <c:v>10.0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Calcs'!$U$94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Calcs'!$V$89:$Y$89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Calcs'!$V$94:$Y$94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934808"/>
        <c:axId val="2118940952"/>
      </c:scatterChart>
      <c:valAx>
        <c:axId val="2118934808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8940952"/>
        <c:crosses val="autoZero"/>
        <c:crossBetween val="midCat"/>
        <c:majorUnit val="1.0"/>
      </c:valAx>
      <c:valAx>
        <c:axId val="211894095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8934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330671878644"/>
          <c:y val="0.359154929577465"/>
          <c:w val="0.198324292843669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#32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1590296496"/>
          <c:y val="0.197183098591549"/>
          <c:w val="0.560646900269542"/>
          <c:h val="0.584507042253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'Volume Calcs'!$AA$90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Calcs'!$AB$89:$AE$89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Calcs'!$AB$90:$AE$90</c:f>
              <c:numCache>
                <c:formatCode>0</c:formatCode>
                <c:ptCount val="4"/>
                <c:pt idx="0">
                  <c:v>9.0</c:v>
                </c:pt>
                <c:pt idx="1">
                  <c:v>13.0</c:v>
                </c:pt>
                <c:pt idx="2">
                  <c:v>9.0</c:v>
                </c:pt>
                <c:pt idx="3">
                  <c:v>6.0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Calcs'!$AA$91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Calcs'!$AB$89:$AE$89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Calcs'!$AB$91:$AE$91</c:f>
              <c:numCache>
                <c:formatCode>0</c:formatCode>
                <c:ptCount val="4"/>
                <c:pt idx="0">
                  <c:v>12.0</c:v>
                </c:pt>
                <c:pt idx="1">
                  <c:v>13.0</c:v>
                </c:pt>
                <c:pt idx="2">
                  <c:v>9.0</c:v>
                </c:pt>
                <c:pt idx="3">
                  <c:v>12.0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Calcs'!$AA$92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Calcs'!$AB$89:$AE$89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Calcs'!$AB$92:$AE$92</c:f>
              <c:numCache>
                <c:formatCode>0</c:formatCode>
                <c:ptCount val="4"/>
                <c:pt idx="0">
                  <c:v>34.0</c:v>
                </c:pt>
                <c:pt idx="1">
                  <c:v>34.0</c:v>
                </c:pt>
                <c:pt idx="2">
                  <c:v>26.0</c:v>
                </c:pt>
                <c:pt idx="3">
                  <c:v>14.0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Calcs'!$AA$93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Calcs'!$AB$89:$AE$89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Calcs'!$AB$93:$AE$93</c:f>
              <c:numCache>
                <c:formatCode>0</c:formatCode>
                <c:ptCount val="4"/>
                <c:pt idx="0">
                  <c:v>2.0</c:v>
                </c:pt>
                <c:pt idx="1">
                  <c:v>42.0</c:v>
                </c:pt>
                <c:pt idx="2">
                  <c:v>19.0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Calcs'!$AA$94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Calcs'!$AB$89:$AE$89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Calcs'!$AB$94:$AE$94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519000"/>
        <c:axId val="2119525144"/>
      </c:scatterChart>
      <c:valAx>
        <c:axId val="2119519000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525144"/>
        <c:crosses val="autoZero"/>
        <c:crossBetween val="midCat"/>
        <c:majorUnit val="1.0"/>
      </c:valAx>
      <c:valAx>
        <c:axId val="211952514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9519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975741239892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Calcs'!$AG$90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Calcs'!$AH$89:$AK$89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Calcs'!$AH$90:$AK$90</c:f>
              <c:numCache>
                <c:formatCode>0</c:formatCode>
                <c:ptCount val="4"/>
                <c:pt idx="0">
                  <c:v>3.0</c:v>
                </c:pt>
                <c:pt idx="1">
                  <c:v>6.0</c:v>
                </c:pt>
                <c:pt idx="2">
                  <c:v>3.0</c:v>
                </c:pt>
                <c:pt idx="3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Calcs'!$AG$91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Calcs'!$AH$89:$AK$89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Calcs'!$AH$91:$AK$91</c:f>
              <c:numCache>
                <c:formatCode>0</c:formatCode>
                <c:ptCount val="4"/>
                <c:pt idx="0">
                  <c:v>2.0</c:v>
                </c:pt>
                <c:pt idx="1">
                  <c:v>11.0</c:v>
                </c:pt>
                <c:pt idx="2">
                  <c:v>6.0</c:v>
                </c:pt>
                <c:pt idx="3">
                  <c:v>4.0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Calcs'!$AG$92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Calcs'!$AH$89:$AK$89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Calcs'!$AH$92:$AK$92</c:f>
              <c:numCache>
                <c:formatCode>0</c:formatCode>
                <c:ptCount val="4"/>
                <c:pt idx="0">
                  <c:v>4.0</c:v>
                </c:pt>
                <c:pt idx="1">
                  <c:v>9.0</c:v>
                </c:pt>
                <c:pt idx="2">
                  <c:v>16.0</c:v>
                </c:pt>
                <c:pt idx="3">
                  <c:v>8.0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Calcs'!$AG$93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Calcs'!$AH$89:$AK$89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Calcs'!$AH$93:$AK$93</c:f>
              <c:numCache>
                <c:formatCode>0</c:formatCode>
                <c:ptCount val="4"/>
                <c:pt idx="0">
                  <c:v>1.0</c:v>
                </c:pt>
                <c:pt idx="1">
                  <c:v>15.0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Calcs'!$AG$94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Calcs'!$AH$89:$AK$89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Calcs'!$AH$94:$AK$94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574232"/>
        <c:axId val="2119580376"/>
      </c:scatterChart>
      <c:valAx>
        <c:axId val="211957423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580376"/>
        <c:crosses val="autoZero"/>
        <c:crossBetween val="midCat"/>
        <c:majorUnit val="1.0"/>
      </c:valAx>
      <c:valAx>
        <c:axId val="211958037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9574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9667616629718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Calcs'!$AN$59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Calcs'!$AO$58:$AR$58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Calcs'!$AO$59:$AR$59</c:f>
              <c:numCache>
                <c:formatCode>0.0%</c:formatCode>
                <c:ptCount val="4"/>
                <c:pt idx="0">
                  <c:v>0.403389830508475</c:v>
                </c:pt>
                <c:pt idx="1">
                  <c:v>0.371681415929204</c:v>
                </c:pt>
                <c:pt idx="2">
                  <c:v>0.381294964028777</c:v>
                </c:pt>
                <c:pt idx="3">
                  <c:v>0.436842105263158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Calcs'!$AN$61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Calcs'!$AO$58:$AR$58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Calcs'!$AO$61:$AR$61</c:f>
              <c:numCache>
                <c:formatCode>0.0%</c:formatCode>
                <c:ptCount val="4"/>
                <c:pt idx="0">
                  <c:v>0.213559322033898</c:v>
                </c:pt>
                <c:pt idx="1">
                  <c:v>0.261061946902655</c:v>
                </c:pt>
                <c:pt idx="2">
                  <c:v>0.215827338129496</c:v>
                </c:pt>
                <c:pt idx="3">
                  <c:v>0.136842105263158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Calcs'!$AN$60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Calcs'!$AO$58:$AR$58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Calcs'!$AO$60:$AR$60</c:f>
              <c:numCache>
                <c:formatCode>0.0%</c:formatCode>
                <c:ptCount val="4"/>
                <c:pt idx="0">
                  <c:v>0.383050847457627</c:v>
                </c:pt>
                <c:pt idx="1">
                  <c:v>0.367256637168142</c:v>
                </c:pt>
                <c:pt idx="2">
                  <c:v>0.402877697841727</c:v>
                </c:pt>
                <c:pt idx="3">
                  <c:v>0.426315789473684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905032"/>
        <c:axId val="2118955336"/>
      </c:scatterChart>
      <c:valAx>
        <c:axId val="211890503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8955336"/>
        <c:crosses val="autoZero"/>
        <c:crossBetween val="midCat"/>
        <c:majorUnit val="1.0"/>
      </c:valAx>
      <c:valAx>
        <c:axId val="2118955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18905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Calcs'!$AN$90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Calcs'!$AO$89:$AR$89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Calcs'!$AO$90:$AS$90</c:f>
              <c:numCache>
                <c:formatCode>0.0%</c:formatCode>
                <c:ptCount val="5"/>
                <c:pt idx="0">
                  <c:v>0.446969696969697</c:v>
                </c:pt>
                <c:pt idx="1">
                  <c:v>0.35</c:v>
                </c:pt>
                <c:pt idx="2">
                  <c:v>0.317829457364341</c:v>
                </c:pt>
                <c:pt idx="3">
                  <c:v>0.241935483870968</c:v>
                </c:pt>
                <c:pt idx="4">
                  <c:v>0.353591160220994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Calcs'!$AN$92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Calcs'!$AO$89:$AR$89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Calcs'!$AO$92:$AR$92</c:f>
              <c:numCache>
                <c:formatCode>0.0%</c:formatCode>
                <c:ptCount val="4"/>
                <c:pt idx="0">
                  <c:v>0.0984848484848485</c:v>
                </c:pt>
                <c:pt idx="1">
                  <c:v>0.186363636363636</c:v>
                </c:pt>
                <c:pt idx="2">
                  <c:v>0.193798449612403</c:v>
                </c:pt>
                <c:pt idx="3">
                  <c:v>0.241935483870968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Calcs'!$AN$91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Calcs'!$AO$89:$AR$89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Calcs'!$AO$91:$AR$91</c:f>
              <c:numCache>
                <c:formatCode>0.0%</c:formatCode>
                <c:ptCount val="4"/>
                <c:pt idx="0">
                  <c:v>0.454545454545454</c:v>
                </c:pt>
                <c:pt idx="1">
                  <c:v>0.463636363636364</c:v>
                </c:pt>
                <c:pt idx="2">
                  <c:v>0.488372093023256</c:v>
                </c:pt>
                <c:pt idx="3">
                  <c:v>0.516129032258064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010696"/>
        <c:axId val="2119016648"/>
      </c:scatterChart>
      <c:valAx>
        <c:axId val="211901069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016648"/>
        <c:crosses val="autoZero"/>
        <c:crossBetween val="midCat"/>
        <c:majorUnit val="1.0"/>
      </c:valAx>
      <c:valAx>
        <c:axId val="2119016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19010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Calcs'!$U$27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Calcs'!$V$26:$Y$26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Calcs'!$V$27:$Y$27</c:f>
              <c:numCache>
                <c:formatCode>0</c:formatCode>
                <c:ptCount val="4"/>
                <c:pt idx="0">
                  <c:v>10.0</c:v>
                </c:pt>
                <c:pt idx="1">
                  <c:v>15.0</c:v>
                </c:pt>
                <c:pt idx="2">
                  <c:v>15.0</c:v>
                </c:pt>
                <c:pt idx="3">
                  <c:v>15.0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Calcs'!$U$28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Calcs'!$V$26:$Y$26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Calcs'!$V$28:$Y$28</c:f>
              <c:numCache>
                <c:formatCode>0</c:formatCode>
                <c:ptCount val="4"/>
                <c:pt idx="0">
                  <c:v>18.0</c:v>
                </c:pt>
                <c:pt idx="1">
                  <c:v>18.0</c:v>
                </c:pt>
                <c:pt idx="2">
                  <c:v>18.0</c:v>
                </c:pt>
                <c:pt idx="3">
                  <c:v>12.0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Calcs'!$U$29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Calcs'!$V$26:$Y$26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Calcs'!$V$29:$Y$29</c:f>
              <c:numCache>
                <c:formatCode>0</c:formatCode>
                <c:ptCount val="4"/>
                <c:pt idx="0">
                  <c:v>46.0</c:v>
                </c:pt>
                <c:pt idx="1">
                  <c:v>50.0</c:v>
                </c:pt>
                <c:pt idx="2">
                  <c:v>61.0</c:v>
                </c:pt>
                <c:pt idx="3">
                  <c:v>18.0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Calcs'!$U$30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Calcs'!$V$26:$Y$26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Calcs'!$V$30:$Y$30</c:f>
              <c:numCache>
                <c:formatCode>0</c:formatCode>
                <c:ptCount val="4"/>
                <c:pt idx="0">
                  <c:v>0.0</c:v>
                </c:pt>
                <c:pt idx="1">
                  <c:v>10.0</c:v>
                </c:pt>
                <c:pt idx="2">
                  <c:v>15.0</c:v>
                </c:pt>
                <c:pt idx="3">
                  <c:v>38.0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Calcs'!$U$31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Calcs'!$V$26:$Y$26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Calcs'!$V$31:$Y$31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064616"/>
        <c:axId val="2119070760"/>
      </c:scatterChart>
      <c:valAx>
        <c:axId val="211906461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070760"/>
        <c:crosses val="autoZero"/>
        <c:crossBetween val="midCat"/>
        <c:majorUnit val="1.0"/>
      </c:valAx>
      <c:valAx>
        <c:axId val="2119070760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9064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537371979437"/>
          <c:y val="0.359154929577465"/>
          <c:w val="0.198324292843669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#37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1590296496"/>
          <c:y val="0.197183098591549"/>
          <c:w val="0.560646900269542"/>
          <c:h val="0.584507042253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'Volume Calcs'!$AA$27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Calcs'!$AB$26:$AE$26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Calcs'!$AB$27:$AE$27</c:f>
              <c:numCache>
                <c:formatCode>0</c:formatCode>
                <c:ptCount val="4"/>
                <c:pt idx="0">
                  <c:v>42.0</c:v>
                </c:pt>
                <c:pt idx="1">
                  <c:v>23.0</c:v>
                </c:pt>
                <c:pt idx="2">
                  <c:v>37.0</c:v>
                </c:pt>
                <c:pt idx="3">
                  <c:v>20.0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Calcs'!$AA$28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Calcs'!$AB$26:$AE$26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Calcs'!$AB$28:$AE$28</c:f>
              <c:numCache>
                <c:formatCode>0</c:formatCode>
                <c:ptCount val="4"/>
                <c:pt idx="0">
                  <c:v>39.0</c:v>
                </c:pt>
                <c:pt idx="1">
                  <c:v>25.0</c:v>
                </c:pt>
                <c:pt idx="2">
                  <c:v>60.0</c:v>
                </c:pt>
                <c:pt idx="3">
                  <c:v>18.0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Calcs'!$AA$29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Calcs'!$AB$26:$AE$26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Calcs'!$AB$29:$AE$29</c:f>
              <c:numCache>
                <c:formatCode>0</c:formatCode>
                <c:ptCount val="4"/>
                <c:pt idx="0">
                  <c:v>61.0</c:v>
                </c:pt>
                <c:pt idx="1">
                  <c:v>49.0</c:v>
                </c:pt>
                <c:pt idx="2">
                  <c:v>36.0</c:v>
                </c:pt>
                <c:pt idx="3">
                  <c:v>53.0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Calcs'!$AA$30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Calcs'!$AB$26:$AE$26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Calcs'!$AB$30:$AE$30</c:f>
              <c:numCache>
                <c:formatCode>0</c:formatCode>
                <c:ptCount val="4"/>
                <c:pt idx="0">
                  <c:v>0.0</c:v>
                </c:pt>
                <c:pt idx="1">
                  <c:v>16.0</c:v>
                </c:pt>
                <c:pt idx="2">
                  <c:v>29.0</c:v>
                </c:pt>
                <c:pt idx="3">
                  <c:v>27.0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Calcs'!$AA$31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Calcs'!$AB$26:$AE$26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Calcs'!$AB$31:$AE$31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643960"/>
        <c:axId val="2119650104"/>
      </c:scatterChart>
      <c:valAx>
        <c:axId val="2119643960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650104"/>
        <c:crosses val="autoZero"/>
        <c:crossBetween val="midCat"/>
        <c:majorUnit val="1.0"/>
      </c:valAx>
      <c:valAx>
        <c:axId val="211965010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9643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975741239892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Calcs'!$AG$27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Calcs'!$AH$26:$AK$26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Calcs'!$AH$27:$AK$27</c:f>
              <c:numCache>
                <c:formatCode>0</c:formatCode>
                <c:ptCount val="4"/>
                <c:pt idx="0">
                  <c:v>10.0</c:v>
                </c:pt>
                <c:pt idx="1">
                  <c:v>8.0</c:v>
                </c:pt>
                <c:pt idx="2">
                  <c:v>4.0</c:v>
                </c:pt>
                <c:pt idx="3">
                  <c:v>4.0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Calcs'!$AG$28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Calcs'!$AH$26:$AK$26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Calcs'!$AH$28:$AK$28</c:f>
              <c:numCache>
                <c:formatCode>0</c:formatCode>
                <c:ptCount val="4"/>
                <c:pt idx="0">
                  <c:v>20.0</c:v>
                </c:pt>
                <c:pt idx="1">
                  <c:v>12.0</c:v>
                </c:pt>
                <c:pt idx="2">
                  <c:v>9.0</c:v>
                </c:pt>
                <c:pt idx="3">
                  <c:v>4.0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Calcs'!$AG$29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Calcs'!$AH$26:$AK$26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Calcs'!$AH$29:$AK$29</c:f>
              <c:numCache>
                <c:formatCode>0</c:formatCode>
                <c:ptCount val="4"/>
                <c:pt idx="0">
                  <c:v>28.0</c:v>
                </c:pt>
                <c:pt idx="1">
                  <c:v>37.0</c:v>
                </c:pt>
                <c:pt idx="2">
                  <c:v>34.0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Calcs'!$AG$30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Calcs'!$AH$26:$AK$26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Calcs'!$AH$30:$AK$30</c:f>
              <c:numCache>
                <c:formatCode>0</c:formatCode>
                <c:ptCount val="4"/>
                <c:pt idx="0">
                  <c:v>12.0</c:v>
                </c:pt>
                <c:pt idx="1">
                  <c:v>0.0</c:v>
                </c:pt>
                <c:pt idx="2">
                  <c:v>16.0</c:v>
                </c:pt>
                <c:pt idx="3">
                  <c:v>12.0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Calcs'!$AG$31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Calcs'!$AH$26:$AK$26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Calcs'!$AH$31:$AK$31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692904"/>
        <c:axId val="2119699048"/>
      </c:scatterChart>
      <c:valAx>
        <c:axId val="211969290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699048"/>
        <c:crosses val="autoZero"/>
        <c:crossBetween val="midCat"/>
        <c:majorUnit val="1.0"/>
      </c:valAx>
      <c:valAx>
        <c:axId val="211969904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19692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54136380584739"/>
          <c:h val="0.46273993976559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Calcs'!$AN$27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Calcs'!$AO$26:$AR$26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Calcs'!$AO$27:$AR$27</c:f>
              <c:numCache>
                <c:formatCode>0.0%</c:formatCode>
                <c:ptCount val="4"/>
                <c:pt idx="0">
                  <c:v>0.258741258741259</c:v>
                </c:pt>
                <c:pt idx="1">
                  <c:v>0.35361216730038</c:v>
                </c:pt>
                <c:pt idx="2">
                  <c:v>0.326347305389222</c:v>
                </c:pt>
                <c:pt idx="3">
                  <c:v>0.365638766519824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Calcs'!$AN$29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Calcs'!$AO$26:$AR$26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Calcs'!$AO$29:$AR$29</c:f>
              <c:numCache>
                <c:formatCode>0.0%</c:formatCode>
                <c:ptCount val="4"/>
                <c:pt idx="0">
                  <c:v>0.244755244755245</c:v>
                </c:pt>
                <c:pt idx="1">
                  <c:v>0.216730038022814</c:v>
                </c:pt>
                <c:pt idx="2">
                  <c:v>0.188622754491018</c:v>
                </c:pt>
                <c:pt idx="3">
                  <c:v>0.114537444933921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Calcs'!$AN$28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Calcs'!$AO$26:$AR$26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Calcs'!$AO$28:$AR$28</c:f>
              <c:numCache>
                <c:formatCode>0.0%</c:formatCode>
                <c:ptCount val="4"/>
                <c:pt idx="0">
                  <c:v>0.496503496503496</c:v>
                </c:pt>
                <c:pt idx="1">
                  <c:v>0.429657794676806</c:v>
                </c:pt>
                <c:pt idx="2">
                  <c:v>0.48502994011976</c:v>
                </c:pt>
                <c:pt idx="3">
                  <c:v>0.519823788546256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739064"/>
        <c:axId val="2119745016"/>
      </c:scatterChart>
      <c:valAx>
        <c:axId val="211973906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745016"/>
        <c:crosses val="autoZero"/>
        <c:crossBetween val="midCat"/>
        <c:majorUnit val="1.0"/>
      </c:valAx>
      <c:valAx>
        <c:axId val="2119745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19739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Peparatory</a:t>
            </a:r>
            <a:r>
              <a:rPr lang="en-US" baseline="0"/>
              <a:t> Period (#37)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Calcs'!$E$26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Calcs'!$A$27:$A$30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Calcs'!$E$27:$E$30</c:f>
              <c:numCache>
                <c:formatCode>0</c:formatCode>
                <c:ptCount val="4"/>
                <c:pt idx="0">
                  <c:v>286.0</c:v>
                </c:pt>
                <c:pt idx="1">
                  <c:v>263.0</c:v>
                </c:pt>
                <c:pt idx="2">
                  <c:v>334.0</c:v>
                </c:pt>
                <c:pt idx="3">
                  <c:v>227.0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781512"/>
        <c:axId val="2119786904"/>
      </c:scatterChart>
      <c:scatterChart>
        <c:scatterStyle val="smoothMarker"/>
        <c:varyColors val="0"/>
        <c:ser>
          <c:idx val="1"/>
          <c:order val="1"/>
          <c:tx>
            <c:strRef>
              <c:f>'Volume Calcs'!$K$26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Calcs'!$A$27:$A$30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Calcs'!$K$27:$K$30</c:f>
              <c:numCache>
                <c:formatCode>0</c:formatCode>
                <c:ptCount val="4"/>
                <c:pt idx="0">
                  <c:v>64.16083916083916</c:v>
                </c:pt>
                <c:pt idx="1">
                  <c:v>66.82509505703422</c:v>
                </c:pt>
                <c:pt idx="2">
                  <c:v>67.09580838323353</c:v>
                </c:pt>
                <c:pt idx="3">
                  <c:v>69.4273127753304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798216"/>
        <c:axId val="2119792488"/>
      </c:scatterChart>
      <c:valAx>
        <c:axId val="211978151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786904"/>
        <c:crosses val="autoZero"/>
        <c:crossBetween val="midCat"/>
        <c:majorUnit val="1.0"/>
      </c:valAx>
      <c:valAx>
        <c:axId val="2119786904"/>
        <c:scaling>
          <c:orientation val="minMax"/>
          <c:min val="1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781512"/>
        <c:crosses val="autoZero"/>
        <c:crossBetween val="midCat"/>
        <c:majorUnit val="30.0"/>
      </c:valAx>
      <c:valAx>
        <c:axId val="21197924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798216"/>
        <c:crosses val="max"/>
        <c:crossBetween val="midCat"/>
      </c:valAx>
      <c:valAx>
        <c:axId val="211979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792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Competition Period (#32)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Calcs'!$E$89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Calcs'!$A$90:$A$93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Calcs'!$E$90:$E$93</c:f>
              <c:numCache>
                <c:formatCode>0</c:formatCode>
                <c:ptCount val="4"/>
                <c:pt idx="0">
                  <c:v>132.0</c:v>
                </c:pt>
                <c:pt idx="1">
                  <c:v>220.0</c:v>
                </c:pt>
                <c:pt idx="2">
                  <c:v>129.0</c:v>
                </c:pt>
                <c:pt idx="3">
                  <c:v>62.0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831208"/>
        <c:axId val="2119836632"/>
      </c:scatterChart>
      <c:scatterChart>
        <c:scatterStyle val="smoothMarker"/>
        <c:varyColors val="0"/>
        <c:ser>
          <c:idx val="1"/>
          <c:order val="1"/>
          <c:tx>
            <c:strRef>
              <c:f>'Volume Calcs'!$K$89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Calcs'!$A$90:$A$93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Calcs'!$K$90:$K$93</c:f>
              <c:numCache>
                <c:formatCode>0</c:formatCode>
                <c:ptCount val="4"/>
                <c:pt idx="0">
                  <c:v>68.59848484848484</c:v>
                </c:pt>
                <c:pt idx="1">
                  <c:v>70.02272727272727</c:v>
                </c:pt>
                <c:pt idx="2">
                  <c:v>68.64341085271317</c:v>
                </c:pt>
                <c:pt idx="3">
                  <c:v>62.90322580645162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847976"/>
        <c:axId val="2119842200"/>
      </c:scatterChart>
      <c:valAx>
        <c:axId val="2119831208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836632"/>
        <c:crosses val="autoZero"/>
        <c:crossBetween val="midCat"/>
        <c:majorUnit val="1.0"/>
      </c:valAx>
      <c:valAx>
        <c:axId val="2119836632"/>
        <c:scaling>
          <c:orientation val="minMax"/>
          <c:min val="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831208"/>
        <c:crosses val="autoZero"/>
        <c:crossBetween val="midCat"/>
        <c:majorUnit val="30.0"/>
      </c:valAx>
      <c:valAx>
        <c:axId val="2119842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847976"/>
        <c:crosses val="max"/>
        <c:crossBetween val="midCat"/>
      </c:valAx>
      <c:valAx>
        <c:axId val="211984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842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Peparatory</a:t>
            </a:r>
            <a:r>
              <a:rPr lang="en-US" baseline="0"/>
              <a:t> Period (#30)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Calcs'!$E$58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Calcs'!$A$59:$A$62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Calcs'!$E$59:$E$62</c:f>
              <c:numCache>
                <c:formatCode>0</c:formatCode>
                <c:ptCount val="4"/>
                <c:pt idx="0">
                  <c:v>295.0</c:v>
                </c:pt>
                <c:pt idx="1">
                  <c:v>226.0</c:v>
                </c:pt>
                <c:pt idx="2">
                  <c:v>278.0</c:v>
                </c:pt>
                <c:pt idx="3">
                  <c:v>190.0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083864"/>
        <c:axId val="2119089256"/>
      </c:scatterChart>
      <c:scatterChart>
        <c:scatterStyle val="smoothMarker"/>
        <c:varyColors val="0"/>
        <c:ser>
          <c:idx val="1"/>
          <c:order val="1"/>
          <c:tx>
            <c:strRef>
              <c:f>'Volume Calcs'!$K$58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Calcs'!$A$59:$A$62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Calcs'!$K$59:$K$62</c:f>
              <c:numCache>
                <c:formatCode>0</c:formatCode>
                <c:ptCount val="4"/>
                <c:pt idx="0">
                  <c:v>68.61016949152542</c:v>
                </c:pt>
                <c:pt idx="1">
                  <c:v>67.87610619469027</c:v>
                </c:pt>
                <c:pt idx="2">
                  <c:v>69.73021582733812</c:v>
                </c:pt>
                <c:pt idx="3">
                  <c:v>70.0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100568"/>
        <c:axId val="2119094840"/>
      </c:scatterChart>
      <c:valAx>
        <c:axId val="211908386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089256"/>
        <c:crosses val="autoZero"/>
        <c:crossBetween val="midCat"/>
        <c:majorUnit val="1.0"/>
      </c:valAx>
      <c:valAx>
        <c:axId val="2119089256"/>
        <c:scaling>
          <c:orientation val="minMax"/>
          <c:min val="1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083864"/>
        <c:crosses val="autoZero"/>
        <c:crossBetween val="midCat"/>
        <c:majorUnit val="30.0"/>
      </c:valAx>
      <c:valAx>
        <c:axId val="2119094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19100568"/>
        <c:crosses val="max"/>
        <c:crossBetween val="midCat"/>
      </c:valAx>
      <c:valAx>
        <c:axId val="211910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094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38</xdr:row>
      <xdr:rowOff>0</xdr:rowOff>
    </xdr:from>
    <xdr:to>
      <xdr:col>25</xdr:col>
      <xdr:colOff>742950</xdr:colOff>
      <xdr:row>53</xdr:row>
      <xdr:rowOff>161925</xdr:rowOff>
    </xdr:to>
    <xdr:graphicFrame macro="">
      <xdr:nvGraphicFramePr>
        <xdr:cNvPr id="122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771525</xdr:colOff>
      <xdr:row>38</xdr:row>
      <xdr:rowOff>0</xdr:rowOff>
    </xdr:from>
    <xdr:to>
      <xdr:col>32</xdr:col>
      <xdr:colOff>47625</xdr:colOff>
      <xdr:row>53</xdr:row>
      <xdr:rowOff>142875</xdr:rowOff>
    </xdr:to>
    <xdr:graphicFrame macro="">
      <xdr:nvGraphicFramePr>
        <xdr:cNvPr id="1229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66675</xdr:colOff>
      <xdr:row>38</xdr:row>
      <xdr:rowOff>0</xdr:rowOff>
    </xdr:from>
    <xdr:to>
      <xdr:col>37</xdr:col>
      <xdr:colOff>752475</xdr:colOff>
      <xdr:row>53</xdr:row>
      <xdr:rowOff>161925</xdr:rowOff>
    </xdr:to>
    <xdr:graphicFrame macro="">
      <xdr:nvGraphicFramePr>
        <xdr:cNvPr id="1229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69</xdr:row>
      <xdr:rowOff>47625</xdr:rowOff>
    </xdr:from>
    <xdr:to>
      <xdr:col>25</xdr:col>
      <xdr:colOff>762000</xdr:colOff>
      <xdr:row>85</xdr:row>
      <xdr:rowOff>161925</xdr:rowOff>
    </xdr:to>
    <xdr:graphicFrame macro="">
      <xdr:nvGraphicFramePr>
        <xdr:cNvPr id="1229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762000</xdr:colOff>
      <xdr:row>69</xdr:row>
      <xdr:rowOff>47625</xdr:rowOff>
    </xdr:from>
    <xdr:to>
      <xdr:col>32</xdr:col>
      <xdr:colOff>47625</xdr:colOff>
      <xdr:row>85</xdr:row>
      <xdr:rowOff>161925</xdr:rowOff>
    </xdr:to>
    <xdr:graphicFrame macro="">
      <xdr:nvGraphicFramePr>
        <xdr:cNvPr id="1229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</xdr:colOff>
      <xdr:row>69</xdr:row>
      <xdr:rowOff>47625</xdr:rowOff>
    </xdr:from>
    <xdr:to>
      <xdr:col>37</xdr:col>
      <xdr:colOff>733425</xdr:colOff>
      <xdr:row>85</xdr:row>
      <xdr:rowOff>161925</xdr:rowOff>
    </xdr:to>
    <xdr:graphicFrame macro="">
      <xdr:nvGraphicFramePr>
        <xdr:cNvPr id="1230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38</xdr:row>
      <xdr:rowOff>0</xdr:rowOff>
    </xdr:from>
    <xdr:to>
      <xdr:col>44</xdr:col>
      <xdr:colOff>685800</xdr:colOff>
      <xdr:row>53</xdr:row>
      <xdr:rowOff>114300</xdr:rowOff>
    </xdr:to>
    <xdr:graphicFrame macro="">
      <xdr:nvGraphicFramePr>
        <xdr:cNvPr id="123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69</xdr:row>
      <xdr:rowOff>0</xdr:rowOff>
    </xdr:from>
    <xdr:to>
      <xdr:col>44</xdr:col>
      <xdr:colOff>685800</xdr:colOff>
      <xdr:row>85</xdr:row>
      <xdr:rowOff>114300</xdr:rowOff>
    </xdr:to>
    <xdr:graphicFrame macro="">
      <xdr:nvGraphicFramePr>
        <xdr:cNvPr id="1230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76200</xdr:colOff>
      <xdr:row>6</xdr:row>
      <xdr:rowOff>47625</xdr:rowOff>
    </xdr:from>
    <xdr:to>
      <xdr:col>25</xdr:col>
      <xdr:colOff>762000</xdr:colOff>
      <xdr:row>22</xdr:row>
      <xdr:rowOff>161925</xdr:rowOff>
    </xdr:to>
    <xdr:graphicFrame macro="">
      <xdr:nvGraphicFramePr>
        <xdr:cNvPr id="1230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762000</xdr:colOff>
      <xdr:row>6</xdr:row>
      <xdr:rowOff>47625</xdr:rowOff>
    </xdr:from>
    <xdr:to>
      <xdr:col>32</xdr:col>
      <xdr:colOff>47625</xdr:colOff>
      <xdr:row>22</xdr:row>
      <xdr:rowOff>161925</xdr:rowOff>
    </xdr:to>
    <xdr:graphicFrame macro="">
      <xdr:nvGraphicFramePr>
        <xdr:cNvPr id="1231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47625</xdr:colOff>
      <xdr:row>6</xdr:row>
      <xdr:rowOff>47625</xdr:rowOff>
    </xdr:from>
    <xdr:to>
      <xdr:col>37</xdr:col>
      <xdr:colOff>733425</xdr:colOff>
      <xdr:row>22</xdr:row>
      <xdr:rowOff>161925</xdr:rowOff>
    </xdr:to>
    <xdr:graphicFrame macro="">
      <xdr:nvGraphicFramePr>
        <xdr:cNvPr id="123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0</xdr:colOff>
      <xdr:row>6</xdr:row>
      <xdr:rowOff>0</xdr:rowOff>
    </xdr:from>
    <xdr:to>
      <xdr:col>44</xdr:col>
      <xdr:colOff>685800</xdr:colOff>
      <xdr:row>22</xdr:row>
      <xdr:rowOff>114300</xdr:rowOff>
    </xdr:to>
    <xdr:graphicFrame macro="">
      <xdr:nvGraphicFramePr>
        <xdr:cNvPr id="1231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</xdr:row>
      <xdr:rowOff>63500</xdr:rowOff>
    </xdr:from>
    <xdr:to>
      <xdr:col>12</xdr:col>
      <xdr:colOff>0</xdr:colOff>
      <xdr:row>24</xdr:row>
      <xdr:rowOff>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70</xdr:row>
      <xdr:rowOff>38100</xdr:rowOff>
    </xdr:from>
    <xdr:to>
      <xdr:col>12</xdr:col>
      <xdr:colOff>0</xdr:colOff>
      <xdr:row>86</xdr:row>
      <xdr:rowOff>139700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39</xdr:row>
      <xdr:rowOff>63500</xdr:rowOff>
    </xdr:from>
    <xdr:to>
      <xdr:col>12</xdr:col>
      <xdr:colOff>12700</xdr:colOff>
      <xdr:row>56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zoomScale="200" zoomScaleNormal="200" zoomScalePageLayoutView="200" workbookViewId="0">
      <selection activeCell="B5" sqref="B5"/>
    </sheetView>
  </sheetViews>
  <sheetFormatPr baseColWidth="10" defaultColWidth="8.7109375" defaultRowHeight="13" x14ac:dyDescent="0"/>
  <cols>
    <col min="2" max="5" width="11.42578125" style="1" customWidth="1"/>
    <col min="7" max="10" width="9.140625" style="2" customWidth="1"/>
    <col min="26" max="26" width="0" hidden="1" customWidth="1"/>
  </cols>
  <sheetData>
    <row r="1" spans="1:26">
      <c r="A1" s="3" t="s">
        <v>0</v>
      </c>
      <c r="Z1" t="s">
        <v>1</v>
      </c>
    </row>
    <row r="2" spans="1:26">
      <c r="A2" t="s">
        <v>2</v>
      </c>
      <c r="B2" s="1">
        <v>100</v>
      </c>
      <c r="C2" s="2"/>
    </row>
    <row r="3" spans="1:26">
      <c r="A3" t="s">
        <v>3</v>
      </c>
      <c r="B3" s="1">
        <v>100</v>
      </c>
    </row>
    <row r="4" spans="1:26">
      <c r="A4" t="s">
        <v>4</v>
      </c>
      <c r="B4" s="1">
        <v>100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"/>
  <sheetViews>
    <sheetView tabSelected="1" zoomScaleNormal="85" zoomScalePageLayoutView="85" workbookViewId="0">
      <selection activeCell="C6" sqref="C6"/>
    </sheetView>
  </sheetViews>
  <sheetFormatPr baseColWidth="10" defaultColWidth="8.7109375" defaultRowHeight="13" x14ac:dyDescent="0"/>
  <cols>
    <col min="1" max="1" width="14.5703125" customWidth="1"/>
    <col min="2" max="4" width="9.85546875" style="1" customWidth="1"/>
    <col min="5" max="5" width="10" style="1" customWidth="1"/>
    <col min="6" max="6" width="0.140625" style="1" customWidth="1"/>
    <col min="7" max="7" width="7.5703125" style="1" hidden="1" customWidth="1"/>
    <col min="8" max="8" width="8.42578125" style="1" hidden="1" customWidth="1"/>
    <col min="9" max="9" width="9" style="1" hidden="1" customWidth="1"/>
    <col min="10" max="10" width="9.42578125" style="1" hidden="1" customWidth="1"/>
    <col min="11" max="11" width="9.85546875" style="1" customWidth="1"/>
    <col min="12" max="12" width="9.85546875" customWidth="1"/>
    <col min="13" max="13" width="10.42578125" style="4" customWidth="1"/>
    <col min="14" max="15" width="9.85546875" style="4" customWidth="1"/>
    <col min="16" max="16" width="0.140625" customWidth="1"/>
    <col min="17" max="19" width="8.7109375" hidden="1" customWidth="1"/>
    <col min="20" max="20" width="4" customWidth="1"/>
    <col min="30" max="30" width="7.28515625" customWidth="1"/>
    <col min="31" max="31" width="8.5703125" customWidth="1"/>
    <col min="32" max="32" width="10.28515625" customWidth="1"/>
  </cols>
  <sheetData>
    <row r="1" spans="1:45">
      <c r="A1" s="3" t="s">
        <v>5</v>
      </c>
    </row>
    <row r="2" spans="1:45">
      <c r="A2" s="3"/>
    </row>
    <row r="3" spans="1:45">
      <c r="A3" s="6"/>
      <c r="B3" s="109" t="s">
        <v>64</v>
      </c>
      <c r="C3" s="109"/>
      <c r="D3" s="109"/>
      <c r="E3" s="109"/>
      <c r="F3" s="109"/>
      <c r="G3" s="109"/>
      <c r="H3" s="109"/>
      <c r="I3" s="109"/>
      <c r="J3" s="109"/>
      <c r="K3" s="109"/>
      <c r="M3" s="9"/>
      <c r="N3" s="9"/>
      <c r="O3" s="9"/>
      <c r="U3" s="105" t="s">
        <v>56</v>
      </c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N3" s="106" t="s">
        <v>57</v>
      </c>
      <c r="AO3" s="106"/>
      <c r="AP3" s="106"/>
      <c r="AQ3" s="106"/>
      <c r="AR3" s="106"/>
      <c r="AS3" s="106"/>
    </row>
    <row r="4" spans="1:4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M4" s="9"/>
      <c r="N4" s="9"/>
      <c r="O4" s="9"/>
    </row>
    <row r="5" spans="1:4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M5" s="9"/>
      <c r="N5" s="9"/>
      <c r="O5" s="9"/>
    </row>
    <row r="6" spans="1:4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M6" s="9"/>
      <c r="N6" s="9"/>
      <c r="O6" s="9"/>
    </row>
    <row r="7" spans="1:4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M7" s="9"/>
      <c r="N7" s="9"/>
      <c r="O7" s="9"/>
    </row>
    <row r="8" spans="1:4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M8" s="9"/>
      <c r="N8" s="9"/>
      <c r="O8" s="9"/>
    </row>
    <row r="9" spans="1:4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M9" s="9"/>
      <c r="N9" s="9"/>
      <c r="O9" s="9"/>
    </row>
    <row r="10" spans="1:4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M10" s="9"/>
      <c r="N10" s="9"/>
      <c r="O10" s="9"/>
    </row>
    <row r="11" spans="1:4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M11" s="9"/>
      <c r="N11" s="9"/>
      <c r="O11" s="9"/>
    </row>
    <row r="12" spans="1:4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M12" s="9"/>
      <c r="N12" s="9"/>
      <c r="O12" s="9"/>
    </row>
    <row r="13" spans="1:4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M13" s="9"/>
      <c r="N13" s="9"/>
      <c r="O13" s="9"/>
    </row>
    <row r="14" spans="1:4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M14" s="9"/>
      <c r="N14" s="9"/>
      <c r="O14" s="9"/>
    </row>
    <row r="15" spans="1:4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M15" s="9"/>
      <c r="N15" s="9"/>
      <c r="O15" s="9"/>
    </row>
    <row r="16" spans="1:4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M16" s="9"/>
      <c r="N16" s="9"/>
      <c r="O16" s="9"/>
    </row>
    <row r="17" spans="1:45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M17" s="9"/>
      <c r="N17" s="9"/>
      <c r="O17" s="9"/>
    </row>
    <row r="18" spans="1:4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M18" s="9"/>
      <c r="N18" s="9"/>
      <c r="O18" s="9"/>
    </row>
    <row r="19" spans="1:4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M19" s="9"/>
      <c r="N19" s="9"/>
      <c r="O19" s="9"/>
    </row>
    <row r="20" spans="1:4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M20" s="9"/>
      <c r="N20" s="9"/>
      <c r="O20" s="9"/>
    </row>
    <row r="21" spans="1:4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M21" s="9"/>
      <c r="N21" s="9"/>
      <c r="O21" s="9"/>
    </row>
    <row r="22" spans="1:4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M22" s="9"/>
      <c r="N22" s="9"/>
      <c r="O22" s="9"/>
    </row>
    <row r="23" spans="1:4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M23" s="9"/>
      <c r="N23" s="9"/>
      <c r="O23" s="9"/>
    </row>
    <row r="24" spans="1:4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M24" s="9"/>
      <c r="N24" s="9"/>
      <c r="O24" s="9"/>
    </row>
    <row r="25" spans="1:45">
      <c r="U25" s="3" t="s">
        <v>2</v>
      </c>
      <c r="V25" s="3"/>
      <c r="W25" s="3"/>
      <c r="X25" s="3"/>
      <c r="Y25" s="3"/>
      <c r="Z25" s="3"/>
      <c r="AA25" s="3" t="s">
        <v>3</v>
      </c>
      <c r="AB25" s="3"/>
      <c r="AC25" s="3"/>
      <c r="AD25" s="3"/>
      <c r="AE25" s="3"/>
      <c r="AF25" s="3"/>
      <c r="AG25" s="3" t="s">
        <v>4</v>
      </c>
      <c r="AH25" s="3"/>
      <c r="AI25" s="3"/>
      <c r="AJ25" s="3"/>
      <c r="AK25" s="3"/>
    </row>
    <row r="26" spans="1:45">
      <c r="A26" s="6" t="s">
        <v>58</v>
      </c>
      <c r="B26" s="7" t="s">
        <v>2</v>
      </c>
      <c r="C26" s="7" t="s">
        <v>3</v>
      </c>
      <c r="D26" s="7" t="s">
        <v>6</v>
      </c>
      <c r="E26" s="7" t="s">
        <v>48</v>
      </c>
      <c r="F26" s="7"/>
      <c r="G26" s="7" t="s">
        <v>2</v>
      </c>
      <c r="H26" s="7" t="s">
        <v>3</v>
      </c>
      <c r="I26" s="7" t="s">
        <v>6</v>
      </c>
      <c r="J26" s="7"/>
      <c r="K26" s="7" t="s">
        <v>60</v>
      </c>
      <c r="M26" s="7" t="s">
        <v>2</v>
      </c>
      <c r="N26" s="7" t="s">
        <v>3</v>
      </c>
      <c r="O26" s="7" t="s">
        <v>6</v>
      </c>
      <c r="U26" s="3" t="s">
        <v>13</v>
      </c>
      <c r="V26" s="6" t="s">
        <v>50</v>
      </c>
      <c r="W26" s="6" t="s">
        <v>52</v>
      </c>
      <c r="X26" s="6" t="s">
        <v>53</v>
      </c>
      <c r="Y26" s="6" t="s">
        <v>54</v>
      </c>
      <c r="Z26" s="6" t="s">
        <v>51</v>
      </c>
      <c r="AA26" s="3" t="s">
        <v>13</v>
      </c>
      <c r="AB26" s="6" t="s">
        <v>50</v>
      </c>
      <c r="AC26" s="6" t="s">
        <v>52</v>
      </c>
      <c r="AD26" s="6" t="s">
        <v>53</v>
      </c>
      <c r="AE26" s="6" t="s">
        <v>54</v>
      </c>
      <c r="AF26" s="6" t="s">
        <v>51</v>
      </c>
      <c r="AG26" s="3" t="s">
        <v>13</v>
      </c>
      <c r="AH26" s="6" t="s">
        <v>50</v>
      </c>
      <c r="AI26" s="6" t="s">
        <v>52</v>
      </c>
      <c r="AJ26" s="6" t="s">
        <v>53</v>
      </c>
      <c r="AK26" s="6" t="s">
        <v>54</v>
      </c>
      <c r="AL26" s="6" t="s">
        <v>51</v>
      </c>
      <c r="AN26" s="3" t="s">
        <v>55</v>
      </c>
      <c r="AO26" s="6" t="s">
        <v>50</v>
      </c>
      <c r="AP26" s="6" t="s">
        <v>52</v>
      </c>
      <c r="AQ26" s="6" t="s">
        <v>53</v>
      </c>
      <c r="AR26" s="6" t="s">
        <v>54</v>
      </c>
      <c r="AS26" s="6" t="s">
        <v>51</v>
      </c>
    </row>
    <row r="27" spans="1:45">
      <c r="A27" s="6">
        <v>1</v>
      </c>
      <c r="B27" s="8">
        <f>'#37'!G54</f>
        <v>74</v>
      </c>
      <c r="C27" s="8">
        <f>'#37'!I54</f>
        <v>142</v>
      </c>
      <c r="D27" s="8">
        <f>'#37'!K54</f>
        <v>70</v>
      </c>
      <c r="E27" s="8">
        <f>SUM(B27:D27)</f>
        <v>286</v>
      </c>
      <c r="F27" s="8"/>
      <c r="G27" s="8">
        <f>'#37'!H54</f>
        <v>4875</v>
      </c>
      <c r="H27" s="8">
        <f>'#37'!J54</f>
        <v>8795</v>
      </c>
      <c r="I27" s="8">
        <f>'#37'!L54</f>
        <v>4680</v>
      </c>
      <c r="J27" s="8">
        <f>SUM(G27:I27)</f>
        <v>18350</v>
      </c>
      <c r="K27" s="8">
        <f>J27/E27</f>
        <v>64.16083916083916</v>
      </c>
      <c r="M27" s="9">
        <f>G27/B27/Max!B2</f>
        <v>0.65878378378378377</v>
      </c>
      <c r="N27" s="9">
        <f>H27/C27/Max!B$3</f>
        <v>0.6193661971830986</v>
      </c>
      <c r="O27" s="9">
        <f>I27/D27/Max!B$4</f>
        <v>0.66857142857142859</v>
      </c>
      <c r="U27" s="3" t="s">
        <v>43</v>
      </c>
      <c r="V27" s="8">
        <f>'#37'!$M$54</f>
        <v>10</v>
      </c>
      <c r="W27" s="8">
        <f>'#37'!$M$107</f>
        <v>15</v>
      </c>
      <c r="X27" s="8">
        <f>'#37'!$M$163</f>
        <v>15</v>
      </c>
      <c r="Y27" s="8">
        <f>'#37'!$M$213</f>
        <v>15</v>
      </c>
      <c r="Z27" s="8">
        <f>'#37'!$M$216</f>
        <v>55</v>
      </c>
      <c r="AA27" s="3" t="s">
        <v>43</v>
      </c>
      <c r="AB27" s="8">
        <f>'#37'!$R$54</f>
        <v>42</v>
      </c>
      <c r="AC27" s="8">
        <f>'#37'!$R$107</f>
        <v>23</v>
      </c>
      <c r="AD27" s="8">
        <f>'#37'!$R$163</f>
        <v>37</v>
      </c>
      <c r="AE27" s="8">
        <f>'#37'!$R$213</f>
        <v>20</v>
      </c>
      <c r="AF27" s="8">
        <f>'#37'!$R$216</f>
        <v>122</v>
      </c>
      <c r="AG27" s="3" t="s">
        <v>43</v>
      </c>
      <c r="AH27" s="8">
        <f>'#37'!$W$54</f>
        <v>10</v>
      </c>
      <c r="AI27" s="8">
        <f>'#37'!$W$107</f>
        <v>8</v>
      </c>
      <c r="AJ27" s="8">
        <f>'#37'!$W$163</f>
        <v>4</v>
      </c>
      <c r="AK27" s="8">
        <f>'#37'!$W$213</f>
        <v>4</v>
      </c>
      <c r="AL27" s="8">
        <f>'#37'!$W$216</f>
        <v>26</v>
      </c>
      <c r="AN27" t="s">
        <v>2</v>
      </c>
      <c r="AO27" s="104">
        <f>V32/(V32+AB32+AH32)</f>
        <v>0.25874125874125875</v>
      </c>
      <c r="AP27" s="104">
        <f>W32/(W32+AC32+AI32)</f>
        <v>0.35361216730038025</v>
      </c>
      <c r="AQ27" s="104">
        <f>X32/(X32+AD32+AJ32)</f>
        <v>0.32634730538922158</v>
      </c>
      <c r="AR27" s="104">
        <f>Y32/(Y32+AE32+AK32)</f>
        <v>0.3656387665198238</v>
      </c>
      <c r="AS27" s="104">
        <f>Z32/(Z32+AF32+AL32)</f>
        <v>0.32342342342342345</v>
      </c>
    </row>
    <row r="28" spans="1:45">
      <c r="A28" s="6">
        <v>2</v>
      </c>
      <c r="B28" s="8">
        <f>'#37'!G107</f>
        <v>93</v>
      </c>
      <c r="C28" s="8">
        <f>'#37'!I107</f>
        <v>113</v>
      </c>
      <c r="D28" s="8">
        <f>'#37'!K107</f>
        <v>57</v>
      </c>
      <c r="E28" s="8">
        <f>SUM(B28:D28)</f>
        <v>263</v>
      </c>
      <c r="F28" s="8"/>
      <c r="G28" s="8">
        <f>'#37'!H107</f>
        <v>6380</v>
      </c>
      <c r="H28" s="8">
        <f>'#37'!J107</f>
        <v>7410</v>
      </c>
      <c r="I28" s="8">
        <f>'#37'!L107</f>
        <v>3785</v>
      </c>
      <c r="J28" s="8">
        <f>SUM(G28:I28)</f>
        <v>17575</v>
      </c>
      <c r="K28" s="8">
        <f t="shared" ref="K28:K31" si="0">J28/E28</f>
        <v>66.825095057034218</v>
      </c>
      <c r="M28" s="9">
        <f>G28/B28/Max!B2</f>
        <v>0.6860215053763441</v>
      </c>
      <c r="N28" s="9">
        <f>H28/C28/Max!B$3</f>
        <v>0.65575221238938053</v>
      </c>
      <c r="O28" s="9">
        <f>I28/D28/Max!B$4</f>
        <v>0.6640350877192982</v>
      </c>
      <c r="U28" s="3" t="s">
        <v>44</v>
      </c>
      <c r="V28" s="8">
        <f>'#37'!$N$54</f>
        <v>18</v>
      </c>
      <c r="W28" s="8">
        <f>'#37'!$N$107</f>
        <v>18</v>
      </c>
      <c r="X28" s="8">
        <f>'#37'!$N$163</f>
        <v>18</v>
      </c>
      <c r="Y28" s="8">
        <f>'#37'!$N$213</f>
        <v>12</v>
      </c>
      <c r="Z28" s="8">
        <f>'#37'!$N$216</f>
        <v>66</v>
      </c>
      <c r="AA28" s="3" t="s">
        <v>44</v>
      </c>
      <c r="AB28" s="8">
        <f>'#37'!$S$54</f>
        <v>39</v>
      </c>
      <c r="AC28" s="8">
        <f>'#37'!$S$107</f>
        <v>25</v>
      </c>
      <c r="AD28" s="8">
        <f>'#37'!$S$163</f>
        <v>60</v>
      </c>
      <c r="AE28" s="8">
        <f>'#37'!$S$213</f>
        <v>18</v>
      </c>
      <c r="AF28" s="8">
        <f>'#37'!$S$216</f>
        <v>142</v>
      </c>
      <c r="AG28" s="3" t="s">
        <v>44</v>
      </c>
      <c r="AH28" s="8">
        <f>'#37'!$X$54</f>
        <v>20</v>
      </c>
      <c r="AI28" s="8">
        <f>'#37'!$X$107</f>
        <v>12</v>
      </c>
      <c r="AJ28" s="8">
        <f>'#37'!$X$163</f>
        <v>9</v>
      </c>
      <c r="AK28" s="8">
        <f>'#37'!$X$213</f>
        <v>4</v>
      </c>
      <c r="AL28" s="8">
        <f>'#37'!$X$216</f>
        <v>45</v>
      </c>
      <c r="AN28" t="s">
        <v>3</v>
      </c>
      <c r="AO28" s="104">
        <f>AB32/(V32+AB32+AH32)</f>
        <v>0.49650349650349651</v>
      </c>
      <c r="AP28" s="104">
        <f>AC32/(W32+AC32+AI32)</f>
        <v>0.42965779467680609</v>
      </c>
      <c r="AQ28" s="104">
        <f>AD32/(X32+AD32+AJ32)</f>
        <v>0.48502994011976047</v>
      </c>
      <c r="AR28" s="104">
        <f>AE32/(Y32+AE32+AK32)</f>
        <v>0.51982378854625555</v>
      </c>
      <c r="AS28" s="104">
        <f>AF32/(Z32+AF32+AL32)</f>
        <v>0.481981981981982</v>
      </c>
    </row>
    <row r="29" spans="1:45">
      <c r="A29" s="6">
        <v>3</v>
      </c>
      <c r="B29" s="8">
        <f>'#37'!G163</f>
        <v>109</v>
      </c>
      <c r="C29" s="8">
        <f>'#37'!I163</f>
        <v>162</v>
      </c>
      <c r="D29" s="8">
        <f>'#37'!K163</f>
        <v>63</v>
      </c>
      <c r="E29" s="8">
        <f>SUM(B29:D29)</f>
        <v>334</v>
      </c>
      <c r="F29" s="8"/>
      <c r="G29" s="8">
        <f>'#37'!H163</f>
        <v>7400</v>
      </c>
      <c r="H29" s="8">
        <f>'#37'!J163</f>
        <v>10530</v>
      </c>
      <c r="I29" s="8">
        <f>'#37'!L163</f>
        <v>4480</v>
      </c>
      <c r="J29" s="8">
        <f>SUM(G29:I29)</f>
        <v>22410</v>
      </c>
      <c r="K29" s="8">
        <f t="shared" si="0"/>
        <v>67.095808383233532</v>
      </c>
      <c r="M29" s="9">
        <f>G29/B29/Max!B2</f>
        <v>0.67889908256880727</v>
      </c>
      <c r="N29" s="9">
        <f>H29/C29/Max!B$3</f>
        <v>0.65</v>
      </c>
      <c r="O29" s="9">
        <f>I29/D29/Max!B$4</f>
        <v>0.71111111111111114</v>
      </c>
      <c r="U29" s="3" t="s">
        <v>45</v>
      </c>
      <c r="V29" s="8">
        <f>'#37'!$O$54</f>
        <v>46</v>
      </c>
      <c r="W29" s="8">
        <f>'#37'!$O$107</f>
        <v>50</v>
      </c>
      <c r="X29" s="8">
        <f>'#37'!$O$163</f>
        <v>61</v>
      </c>
      <c r="Y29" s="8">
        <f>'#37'!$O$213</f>
        <v>18</v>
      </c>
      <c r="Z29" s="8">
        <f>'#37'!$O$216</f>
        <v>175</v>
      </c>
      <c r="AA29" s="3" t="s">
        <v>45</v>
      </c>
      <c r="AB29" s="8">
        <f>'#37'!$T$54</f>
        <v>61</v>
      </c>
      <c r="AC29" s="8">
        <f>'#37'!$T$107</f>
        <v>49</v>
      </c>
      <c r="AD29" s="8">
        <f>'#37'!$T$163</f>
        <v>36</v>
      </c>
      <c r="AE29" s="8">
        <f>'#37'!$T$213</f>
        <v>53</v>
      </c>
      <c r="AF29" s="8">
        <f>'#37'!$T$216</f>
        <v>199</v>
      </c>
      <c r="AG29" s="3" t="s">
        <v>45</v>
      </c>
      <c r="AH29" s="8">
        <f>'#37'!$Y$54</f>
        <v>28</v>
      </c>
      <c r="AI29" s="8">
        <f>'#37'!$Y$107</f>
        <v>37</v>
      </c>
      <c r="AJ29" s="8">
        <f>'#37'!$Y$163</f>
        <v>34</v>
      </c>
      <c r="AK29" s="8">
        <f>'#37'!$Y$213</f>
        <v>6</v>
      </c>
      <c r="AL29" s="8">
        <f>'#37'!$Y$216</f>
        <v>105</v>
      </c>
      <c r="AN29" t="s">
        <v>4</v>
      </c>
      <c r="AO29" s="104">
        <f>AH32/(AH32+AB32+V32)</f>
        <v>0.24475524475524477</v>
      </c>
      <c r="AP29" s="104">
        <f>AI32/(AI32+AC32+W32)</f>
        <v>0.21673003802281368</v>
      </c>
      <c r="AQ29" s="104">
        <f>AJ32/(AJ32+AD32+X32)</f>
        <v>0.18862275449101795</v>
      </c>
      <c r="AR29" s="104">
        <f>AK32/(AK32+AE32+Y32)</f>
        <v>0.11453744493392071</v>
      </c>
      <c r="AS29" s="104">
        <f>AL32/(AL32+AF32+Z32)</f>
        <v>0.19459459459459461</v>
      </c>
    </row>
    <row r="30" spans="1:45">
      <c r="A30" s="6">
        <v>4</v>
      </c>
      <c r="B30" s="8">
        <f>'#37'!G213</f>
        <v>83</v>
      </c>
      <c r="C30" s="8">
        <f>'#37'!I213</f>
        <v>118</v>
      </c>
      <c r="D30" s="8">
        <f>'#37'!K213</f>
        <v>26</v>
      </c>
      <c r="E30" s="8">
        <f>SUM(B30:D30)</f>
        <v>227</v>
      </c>
      <c r="F30" s="8"/>
      <c r="G30" s="8">
        <f>'#37'!H213</f>
        <v>5800</v>
      </c>
      <c r="H30" s="8">
        <f>'#37'!J213</f>
        <v>8110</v>
      </c>
      <c r="I30" s="8">
        <f>'#37'!L213</f>
        <v>1850</v>
      </c>
      <c r="J30" s="8">
        <f>SUM(G30:I30)</f>
        <v>15760</v>
      </c>
      <c r="K30" s="8">
        <f t="shared" si="0"/>
        <v>69.427312775330392</v>
      </c>
      <c r="M30" s="9">
        <f>G30/B30/Max!B2</f>
        <v>0.6987951807228916</v>
      </c>
      <c r="N30" s="9">
        <f>H30/C30/Max!B$3</f>
        <v>0.68728813559322033</v>
      </c>
      <c r="O30" s="9">
        <f>I30/D30/Max!B$4</f>
        <v>0.71153846153846156</v>
      </c>
      <c r="U30" s="3" t="s">
        <v>46</v>
      </c>
      <c r="V30" s="8">
        <f>'#37'!$P$54</f>
        <v>0</v>
      </c>
      <c r="W30" s="8">
        <f>'#37'!$P$107</f>
        <v>10</v>
      </c>
      <c r="X30" s="8">
        <f>'#37'!$P$163</f>
        <v>15</v>
      </c>
      <c r="Y30" s="8">
        <f>'#37'!$P$213</f>
        <v>38</v>
      </c>
      <c r="Z30" s="8">
        <f>'#37'!$P$216</f>
        <v>63</v>
      </c>
      <c r="AA30" s="3" t="s">
        <v>46</v>
      </c>
      <c r="AB30" s="8">
        <f>'#37'!$U$54</f>
        <v>0</v>
      </c>
      <c r="AC30" s="8">
        <f>'#37'!$U$107</f>
        <v>16</v>
      </c>
      <c r="AD30" s="8">
        <f>'#37'!$U$163</f>
        <v>29</v>
      </c>
      <c r="AE30" s="8">
        <f>'#37'!$U$213</f>
        <v>27</v>
      </c>
      <c r="AF30" s="8">
        <f>'#37'!$U$216</f>
        <v>72</v>
      </c>
      <c r="AG30" s="3" t="s">
        <v>46</v>
      </c>
      <c r="AH30" s="8">
        <f>'#37'!$Z$54</f>
        <v>12</v>
      </c>
      <c r="AI30" s="8">
        <f>'#37'!$Z$107</f>
        <v>0</v>
      </c>
      <c r="AJ30" s="8">
        <f>'#37'!$Z$163</f>
        <v>16</v>
      </c>
      <c r="AK30" s="8">
        <f>'#37'!$Z$213</f>
        <v>12</v>
      </c>
      <c r="AL30" s="8">
        <f>'#37'!$Z$216</f>
        <v>40</v>
      </c>
    </row>
    <row r="31" spans="1:45">
      <c r="A31" s="6" t="s">
        <v>7</v>
      </c>
      <c r="B31" s="8">
        <f>'#37'!G216</f>
        <v>359</v>
      </c>
      <c r="C31" s="8">
        <f>'#37'!I216</f>
        <v>535</v>
      </c>
      <c r="D31" s="8">
        <f>'#37'!K216</f>
        <v>216</v>
      </c>
      <c r="E31" s="8">
        <f>SUM(B31:D31)</f>
        <v>1110</v>
      </c>
      <c r="F31" s="8"/>
      <c r="G31" s="8">
        <f>SUM(G26:G30)</f>
        <v>24455</v>
      </c>
      <c r="H31" s="8">
        <f>SUM(H26:H30)</f>
        <v>34845</v>
      </c>
      <c r="I31" s="8">
        <f>SUM(I26:I30)</f>
        <v>14795</v>
      </c>
      <c r="J31" s="8">
        <f>SUM(J26:J30)</f>
        <v>74095</v>
      </c>
      <c r="K31" s="8">
        <f t="shared" si="0"/>
        <v>66.752252252252248</v>
      </c>
      <c r="M31" s="9">
        <f>G31/B31/Max!B2</f>
        <v>0.68119777158774364</v>
      </c>
      <c r="N31" s="9">
        <f>H31/C31/Max!B$3</f>
        <v>0.6513084112149532</v>
      </c>
      <c r="O31" s="9">
        <f>I31/D31/Max!B$4</f>
        <v>0.68495370370370368</v>
      </c>
      <c r="U31" s="3" t="s">
        <v>47</v>
      </c>
      <c r="V31" s="8">
        <f>'#37'!$Q$54</f>
        <v>0</v>
      </c>
      <c r="W31" s="8">
        <f>'#37'!$Q$107</f>
        <v>0</v>
      </c>
      <c r="X31" s="8">
        <f>'#37'!$Q$163</f>
        <v>0</v>
      </c>
      <c r="Y31" s="8">
        <f>'#37'!$Q$213</f>
        <v>0</v>
      </c>
      <c r="Z31" s="8">
        <f>'#37'!$Q$216</f>
        <v>0</v>
      </c>
      <c r="AA31" s="3" t="s">
        <v>47</v>
      </c>
      <c r="AB31" s="8">
        <f>'#37'!$V$54</f>
        <v>0</v>
      </c>
      <c r="AC31" s="8">
        <f>'#37'!$V$107</f>
        <v>0</v>
      </c>
      <c r="AD31" s="8">
        <f>'#37'!$V$163</f>
        <v>0</v>
      </c>
      <c r="AE31" s="8">
        <f>'#37'!$V$213</f>
        <v>0</v>
      </c>
      <c r="AF31" s="8">
        <f>'#37'!$V$216</f>
        <v>0</v>
      </c>
      <c r="AG31" s="3" t="s">
        <v>47</v>
      </c>
      <c r="AH31" s="8">
        <f>'#37'!$AA$54</f>
        <v>0</v>
      </c>
      <c r="AI31" s="8">
        <f>'#37'!$AA$107</f>
        <v>0</v>
      </c>
      <c r="AJ31" s="8">
        <f>'#37'!$AA$163</f>
        <v>0</v>
      </c>
      <c r="AK31" s="8">
        <f>'#37'!$AA$213</f>
        <v>0</v>
      </c>
      <c r="AL31" s="8">
        <f>'#37'!$AA$216</f>
        <v>0</v>
      </c>
    </row>
    <row r="32" spans="1:4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M32" s="9"/>
      <c r="N32" s="9"/>
      <c r="O32" s="9"/>
      <c r="U32" s="3" t="s">
        <v>48</v>
      </c>
      <c r="V32" s="8">
        <f>SUM(V27:V31)</f>
        <v>74</v>
      </c>
      <c r="W32" s="8">
        <f>SUM(W27:W31)</f>
        <v>93</v>
      </c>
      <c r="X32" s="8">
        <f>SUM(X27:X31)</f>
        <v>109</v>
      </c>
      <c r="Y32" s="8">
        <f>SUM(Y27:Y31)</f>
        <v>83</v>
      </c>
      <c r="Z32" s="8">
        <f>SUM(Z27:Z31)</f>
        <v>359</v>
      </c>
      <c r="AA32" s="3" t="s">
        <v>48</v>
      </c>
      <c r="AB32" s="8">
        <f>SUM(AB27:AB31)</f>
        <v>142</v>
      </c>
      <c r="AC32" s="8">
        <f>SUM(AC27:AC31)</f>
        <v>113</v>
      </c>
      <c r="AD32" s="8">
        <f>SUM(AD27:AD31)</f>
        <v>162</v>
      </c>
      <c r="AE32" s="8">
        <f>SUM(AE27:AE31)</f>
        <v>118</v>
      </c>
      <c r="AF32" s="8">
        <f>SUM(AF27:AF31)</f>
        <v>535</v>
      </c>
      <c r="AG32" s="3" t="s">
        <v>48</v>
      </c>
      <c r="AH32" s="8">
        <f>SUM(AH27:AH31)</f>
        <v>70</v>
      </c>
      <c r="AI32" s="8">
        <f>SUM(AI27:AI31)</f>
        <v>57</v>
      </c>
      <c r="AJ32" s="8">
        <f>SUM(AJ27:AJ31)</f>
        <v>63</v>
      </c>
      <c r="AK32" s="8">
        <f>SUM(AK27:AK31)</f>
        <v>26</v>
      </c>
      <c r="AL32" s="8">
        <f>SUM(AL27:AL31)</f>
        <v>216</v>
      </c>
    </row>
    <row r="33" spans="1:3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M33" s="9"/>
      <c r="N33" s="9"/>
      <c r="O33" s="9"/>
      <c r="U33" s="3" t="s">
        <v>49</v>
      </c>
      <c r="V33" s="9">
        <f>M27</f>
        <v>0.65878378378378377</v>
      </c>
      <c r="W33" s="9">
        <f>M28</f>
        <v>0.6860215053763441</v>
      </c>
      <c r="X33" s="9">
        <f>M29</f>
        <v>0.67889908256880727</v>
      </c>
      <c r="Y33" s="9">
        <f>M30</f>
        <v>0.6987951807228916</v>
      </c>
      <c r="Z33" s="9">
        <f>M31</f>
        <v>0.68119777158774364</v>
      </c>
      <c r="AA33" s="3" t="s">
        <v>49</v>
      </c>
      <c r="AB33" s="9">
        <f>N27</f>
        <v>0.6193661971830986</v>
      </c>
      <c r="AC33" s="9">
        <f>N28</f>
        <v>0.65575221238938053</v>
      </c>
      <c r="AD33" s="9">
        <f>N29</f>
        <v>0.65</v>
      </c>
      <c r="AE33" s="9">
        <f>N30</f>
        <v>0.68728813559322033</v>
      </c>
      <c r="AF33" s="9">
        <f>N31</f>
        <v>0.6513084112149532</v>
      </c>
      <c r="AG33" s="3" t="s">
        <v>49</v>
      </c>
      <c r="AH33" s="9">
        <f>O27</f>
        <v>0.66857142857142859</v>
      </c>
      <c r="AI33" s="9">
        <f>O28</f>
        <v>0.6640350877192982</v>
      </c>
      <c r="AJ33" s="9">
        <f>O29</f>
        <v>0.71111111111111114</v>
      </c>
      <c r="AK33" s="9">
        <f>O30</f>
        <v>0.71153846153846156</v>
      </c>
      <c r="AL33" s="9">
        <f>O31</f>
        <v>0.68495370370370368</v>
      </c>
    </row>
    <row r="34" spans="1:38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M34" s="9"/>
      <c r="N34" s="9"/>
      <c r="O34" s="9"/>
    </row>
    <row r="35" spans="1:38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M35" s="9"/>
      <c r="N35" s="9"/>
      <c r="O35" s="9"/>
    </row>
    <row r="36" spans="1:38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M36" s="9"/>
      <c r="N36" s="9"/>
      <c r="O36" s="9"/>
    </row>
    <row r="37" spans="1:38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M37" s="9"/>
      <c r="N37" s="9"/>
      <c r="O37" s="9"/>
    </row>
    <row r="38" spans="1:38" ht="11" customHeight="1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M38" s="9"/>
      <c r="N38" s="9"/>
      <c r="O38" s="9"/>
    </row>
    <row r="39" spans="1:38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M39" s="9"/>
      <c r="N39" s="9"/>
      <c r="O39" s="9"/>
    </row>
    <row r="40" spans="1:38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M40" s="9"/>
      <c r="N40" s="9"/>
      <c r="O40" s="9"/>
    </row>
    <row r="41" spans="1:38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M41" s="9"/>
      <c r="N41" s="9"/>
      <c r="O41" s="9"/>
    </row>
    <row r="42" spans="1:38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M42" s="9"/>
      <c r="N42" s="9"/>
      <c r="O42" s="9"/>
    </row>
    <row r="43" spans="1:38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M43" s="9"/>
      <c r="N43" s="9"/>
      <c r="O43" s="9"/>
    </row>
    <row r="44" spans="1:38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M44" s="9"/>
      <c r="N44" s="9"/>
      <c r="O44" s="9"/>
    </row>
    <row r="45" spans="1:38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M45" s="9"/>
      <c r="N45" s="9"/>
      <c r="O45" s="9"/>
    </row>
    <row r="46" spans="1:38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M46" s="9"/>
      <c r="N46" s="9"/>
      <c r="O46" s="9"/>
    </row>
    <row r="47" spans="1:38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M47" s="9"/>
      <c r="N47" s="9"/>
      <c r="O47" s="9"/>
    </row>
    <row r="48" spans="1:38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M48" s="9"/>
      <c r="N48" s="9"/>
      <c r="O48" s="9"/>
    </row>
    <row r="49" spans="1: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M49" s="9"/>
      <c r="N49" s="9"/>
      <c r="O49" s="9"/>
    </row>
    <row r="50" spans="1: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M50" s="9"/>
      <c r="N50" s="9"/>
      <c r="O50" s="9"/>
    </row>
    <row r="51" spans="1:45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M51" s="9"/>
      <c r="N51" s="9"/>
      <c r="O51" s="9"/>
    </row>
    <row r="52" spans="1:45">
      <c r="A52" s="6"/>
      <c r="B52" s="8"/>
      <c r="C52" s="8"/>
      <c r="D52" s="8"/>
      <c r="E52" s="8"/>
      <c r="F52" s="8"/>
      <c r="G52" s="8"/>
      <c r="H52" s="8"/>
      <c r="I52" s="8"/>
      <c r="J52" s="8"/>
      <c r="K52" s="8"/>
      <c r="M52" s="9"/>
      <c r="N52" s="9"/>
      <c r="O52" s="9"/>
    </row>
    <row r="53" spans="1:45">
      <c r="A53" s="6"/>
      <c r="B53" s="8"/>
      <c r="C53" s="8"/>
      <c r="D53" s="8"/>
      <c r="E53" s="8"/>
      <c r="F53" s="8"/>
      <c r="G53" s="8"/>
      <c r="H53" s="8"/>
      <c r="I53" s="8"/>
      <c r="J53" s="8"/>
      <c r="K53" s="8"/>
      <c r="M53" s="9"/>
      <c r="N53" s="9"/>
      <c r="O53" s="9"/>
    </row>
    <row r="54" spans="1:45">
      <c r="A54" s="6"/>
      <c r="B54" s="8"/>
      <c r="C54" s="8"/>
      <c r="D54" s="8"/>
      <c r="E54" s="8"/>
      <c r="F54" s="8"/>
      <c r="G54" s="8"/>
      <c r="H54" s="8"/>
      <c r="I54" s="8"/>
      <c r="J54" s="8"/>
      <c r="K54" s="8"/>
      <c r="M54" s="9"/>
      <c r="N54" s="9"/>
      <c r="O54" s="9"/>
    </row>
    <row r="55" spans="1:45">
      <c r="A55" s="6"/>
      <c r="B55" s="8"/>
      <c r="C55" s="8"/>
      <c r="D55" s="8"/>
      <c r="E55" s="8"/>
      <c r="F55" s="8"/>
      <c r="G55" s="8"/>
      <c r="H55" s="8"/>
      <c r="I55" s="8"/>
      <c r="J55" s="8"/>
      <c r="K55" s="8"/>
      <c r="M55" s="9"/>
      <c r="N55" s="9"/>
      <c r="O55" s="9"/>
    </row>
    <row r="56" spans="1:45">
      <c r="A56" s="6"/>
      <c r="B56" s="8"/>
      <c r="C56" s="8"/>
      <c r="D56" s="8"/>
      <c r="E56" s="8"/>
      <c r="F56" s="8"/>
      <c r="G56" s="8"/>
      <c r="H56" s="8"/>
      <c r="I56" s="8"/>
      <c r="J56" s="8"/>
      <c r="K56" s="8"/>
      <c r="M56" s="9"/>
      <c r="N56" s="9"/>
      <c r="O56" s="9"/>
    </row>
    <row r="57" spans="1:45">
      <c r="U57" s="3" t="s">
        <v>2</v>
      </c>
      <c r="V57" s="3"/>
      <c r="W57" s="3"/>
      <c r="X57" s="3"/>
      <c r="Y57" s="3"/>
      <c r="Z57" s="3"/>
      <c r="AA57" s="3" t="s">
        <v>3</v>
      </c>
      <c r="AB57" s="3"/>
      <c r="AC57" s="3"/>
      <c r="AD57" s="3"/>
      <c r="AE57" s="3"/>
      <c r="AF57" s="3"/>
      <c r="AG57" s="3" t="s">
        <v>4</v>
      </c>
      <c r="AH57" s="3"/>
      <c r="AI57" s="3"/>
      <c r="AJ57" s="3"/>
      <c r="AK57" s="3"/>
    </row>
    <row r="58" spans="1:45">
      <c r="A58" s="6" t="s">
        <v>8</v>
      </c>
      <c r="B58" s="7" t="s">
        <v>2</v>
      </c>
      <c r="C58" s="7" t="s">
        <v>3</v>
      </c>
      <c r="D58" s="7" t="s">
        <v>6</v>
      </c>
      <c r="E58" s="7" t="s">
        <v>48</v>
      </c>
      <c r="F58" s="7"/>
      <c r="G58" s="7" t="s">
        <v>2</v>
      </c>
      <c r="H58" s="7" t="s">
        <v>3</v>
      </c>
      <c r="I58" s="7" t="s">
        <v>6</v>
      </c>
      <c r="J58" s="7"/>
      <c r="K58" s="7" t="s">
        <v>60</v>
      </c>
      <c r="M58" s="7" t="s">
        <v>2</v>
      </c>
      <c r="N58" s="7" t="s">
        <v>3</v>
      </c>
      <c r="O58" s="7" t="s">
        <v>6</v>
      </c>
      <c r="U58" s="3" t="s">
        <v>13</v>
      </c>
      <c r="V58" s="6" t="s">
        <v>50</v>
      </c>
      <c r="W58" s="6" t="s">
        <v>52</v>
      </c>
      <c r="X58" s="6" t="s">
        <v>53</v>
      </c>
      <c r="Y58" s="6" t="s">
        <v>54</v>
      </c>
      <c r="Z58" s="6" t="s">
        <v>51</v>
      </c>
      <c r="AA58" s="3" t="s">
        <v>13</v>
      </c>
      <c r="AB58" s="6" t="s">
        <v>50</v>
      </c>
      <c r="AC58" s="6" t="s">
        <v>52</v>
      </c>
      <c r="AD58" s="6" t="s">
        <v>53</v>
      </c>
      <c r="AE58" s="6" t="s">
        <v>54</v>
      </c>
      <c r="AF58" s="6" t="s">
        <v>51</v>
      </c>
      <c r="AG58" s="3" t="s">
        <v>13</v>
      </c>
      <c r="AH58" s="6" t="s">
        <v>50</v>
      </c>
      <c r="AI58" s="6" t="s">
        <v>52</v>
      </c>
      <c r="AJ58" s="6" t="s">
        <v>53</v>
      </c>
      <c r="AK58" s="6" t="s">
        <v>54</v>
      </c>
      <c r="AL58" s="6" t="s">
        <v>51</v>
      </c>
      <c r="AN58" s="3" t="s">
        <v>55</v>
      </c>
      <c r="AO58" s="6" t="s">
        <v>50</v>
      </c>
      <c r="AP58" s="6" t="s">
        <v>52</v>
      </c>
      <c r="AQ58" s="6" t="s">
        <v>53</v>
      </c>
      <c r="AR58" s="6" t="s">
        <v>54</v>
      </c>
      <c r="AS58" s="6" t="s">
        <v>51</v>
      </c>
    </row>
    <row r="59" spans="1:45">
      <c r="A59" s="6">
        <v>1</v>
      </c>
      <c r="B59" s="8">
        <f>'#30'!G62</f>
        <v>119</v>
      </c>
      <c r="C59" s="8">
        <f>'#30'!I62</f>
        <v>113</v>
      </c>
      <c r="D59" s="8">
        <f>'#30'!K62</f>
        <v>63</v>
      </c>
      <c r="E59" s="8">
        <f>SUM(B59:D59)</f>
        <v>295</v>
      </c>
      <c r="F59" s="8"/>
      <c r="G59" s="8">
        <f>'#30'!H62</f>
        <v>8090</v>
      </c>
      <c r="H59" s="8">
        <f>'#30'!J62</f>
        <v>7550</v>
      </c>
      <c r="I59" s="8">
        <f>'#30'!L62</f>
        <v>4600</v>
      </c>
      <c r="J59" s="8">
        <f>SUM(G59:I59)</f>
        <v>20240</v>
      </c>
      <c r="K59" s="8">
        <f>J59/E59</f>
        <v>68.610169491525426</v>
      </c>
      <c r="M59" s="9">
        <f>G59/B59/Max!B2</f>
        <v>0.67983193277310916</v>
      </c>
      <c r="N59" s="9">
        <f>H59/C59/Max!B3</f>
        <v>0.66814159292035402</v>
      </c>
      <c r="O59" s="9">
        <f>I59/D59/Max!B4</f>
        <v>0.73015873015873012</v>
      </c>
      <c r="U59" s="3" t="s">
        <v>43</v>
      </c>
      <c r="V59" s="8">
        <f>'#30'!$M$62</f>
        <v>20</v>
      </c>
      <c r="W59" s="8">
        <f>'#30'!$M$117</f>
        <v>15</v>
      </c>
      <c r="X59" s="8">
        <f>'#30'!$M$171</f>
        <v>16</v>
      </c>
      <c r="Y59" s="8">
        <f>'#30'!$M$222</f>
        <v>15</v>
      </c>
      <c r="Z59" s="8">
        <f>'#30'!$M$225</f>
        <v>66</v>
      </c>
      <c r="AA59" s="3" t="s">
        <v>43</v>
      </c>
      <c r="AB59" s="8">
        <f>'#30'!$R$62</f>
        <v>27</v>
      </c>
      <c r="AC59" s="8">
        <f>'#30'!$R$117</f>
        <v>21</v>
      </c>
      <c r="AD59" s="8">
        <f>'#30'!$R$171</f>
        <v>21</v>
      </c>
      <c r="AE59" s="8">
        <f>'#30'!$R$222</f>
        <v>17</v>
      </c>
      <c r="AF59" s="8">
        <f>'#30'!$R$225</f>
        <v>86</v>
      </c>
      <c r="AG59" s="3" t="s">
        <v>43</v>
      </c>
      <c r="AH59" s="8">
        <f>'#30'!$W$62</f>
        <v>4</v>
      </c>
      <c r="AI59" s="8">
        <f>'#30'!$W$117</f>
        <v>8</v>
      </c>
      <c r="AJ59" s="8">
        <f>'#30'!$W$171</f>
        <v>4</v>
      </c>
      <c r="AK59" s="8">
        <f>'#30'!$W$222</f>
        <v>4</v>
      </c>
      <c r="AL59" s="8">
        <f>'#30'!$W$225</f>
        <v>20</v>
      </c>
      <c r="AN59" t="s">
        <v>2</v>
      </c>
      <c r="AO59" s="104">
        <f>V64/(V64+AB64+AH64)</f>
        <v>0.4033898305084746</v>
      </c>
      <c r="AP59" s="104">
        <f>W64/(W64+AC64+AI64)</f>
        <v>0.37168141592920356</v>
      </c>
      <c r="AQ59" s="104">
        <f>X64/(X64+AD64+AJ64)</f>
        <v>0.38129496402877699</v>
      </c>
      <c r="AR59" s="104">
        <f>Y64/(Y64+AE64+AK64)</f>
        <v>0.43684210526315792</v>
      </c>
      <c r="AS59" s="104">
        <f>Z64/(Z64+AF64+AL64)</f>
        <v>0.39635995955510617</v>
      </c>
    </row>
    <row r="60" spans="1:45">
      <c r="A60" s="6">
        <v>2</v>
      </c>
      <c r="B60" s="8">
        <f>'#30'!G117</f>
        <v>84</v>
      </c>
      <c r="C60" s="8">
        <f>'#30'!I117</f>
        <v>83</v>
      </c>
      <c r="D60" s="8">
        <f>'#30'!K117</f>
        <v>59</v>
      </c>
      <c r="E60" s="8">
        <f>SUM(B60:D60)</f>
        <v>226</v>
      </c>
      <c r="F60" s="8"/>
      <c r="G60" s="8">
        <f>'#30'!H117</f>
        <v>5590</v>
      </c>
      <c r="H60" s="8">
        <f>'#30'!J117</f>
        <v>5690</v>
      </c>
      <c r="I60" s="8">
        <f>'#30'!L117</f>
        <v>4060</v>
      </c>
      <c r="J60" s="8">
        <f>SUM(G60:I60)</f>
        <v>15340</v>
      </c>
      <c r="K60" s="8">
        <f t="shared" ref="K60:K63" si="1">J60/E60</f>
        <v>67.876106194690266</v>
      </c>
      <c r="M60" s="9">
        <f>G60/B60/Max!B2</f>
        <v>0.66547619047619055</v>
      </c>
      <c r="N60" s="9">
        <f>H60/C60/Max!B3</f>
        <v>0.68554216867469875</v>
      </c>
      <c r="O60" s="9">
        <f>I60/D60/Max!B4</f>
        <v>0.68813559322033901</v>
      </c>
      <c r="U60" s="3" t="s">
        <v>44</v>
      </c>
      <c r="V60" s="8">
        <f>'#30'!$N$62</f>
        <v>26</v>
      </c>
      <c r="W60" s="8">
        <f>'#30'!$N$117</f>
        <v>17</v>
      </c>
      <c r="X60" s="8">
        <f>'#30'!$N$171</f>
        <v>18</v>
      </c>
      <c r="Y60" s="8">
        <f>'#30'!$N$222</f>
        <v>12</v>
      </c>
      <c r="Z60" s="8">
        <f>'#30'!$N$225</f>
        <v>73</v>
      </c>
      <c r="AA60" s="3" t="s">
        <v>44</v>
      </c>
      <c r="AB60" s="8">
        <f>'#30'!$S$62</f>
        <v>22</v>
      </c>
      <c r="AC60" s="8">
        <f>'#30'!$S$117</f>
        <v>17</v>
      </c>
      <c r="AD60" s="8">
        <f>'#30'!$S$171</f>
        <v>18</v>
      </c>
      <c r="AE60" s="8">
        <f>'#30'!$S$222</f>
        <v>15</v>
      </c>
      <c r="AF60" s="8">
        <f>'#30'!$S$225</f>
        <v>72</v>
      </c>
      <c r="AG60" s="3" t="s">
        <v>44</v>
      </c>
      <c r="AH60" s="8">
        <f>'#30'!$X$62</f>
        <v>13</v>
      </c>
      <c r="AI60" s="8">
        <f>'#30'!$X$117</f>
        <v>12</v>
      </c>
      <c r="AJ60" s="8">
        <f>'#30'!$X$171</f>
        <v>9</v>
      </c>
      <c r="AK60" s="8">
        <f>'#30'!$X$222</f>
        <v>4</v>
      </c>
      <c r="AL60" s="8">
        <f>'#30'!$X$225</f>
        <v>38</v>
      </c>
      <c r="AN60" t="s">
        <v>3</v>
      </c>
      <c r="AO60" s="104">
        <f>AB64/(V64+AB64+AH64)</f>
        <v>0.38305084745762713</v>
      </c>
      <c r="AP60" s="104">
        <f>AC64/(W64+AC64+AI64)</f>
        <v>0.36725663716814161</v>
      </c>
      <c r="AQ60" s="104">
        <f>AD64/(X64+AD64+AJ64)</f>
        <v>0.40287769784172661</v>
      </c>
      <c r="AR60" s="104">
        <f>AE64/(Y64+AE64+AK64)</f>
        <v>0.4263157894736842</v>
      </c>
      <c r="AS60" s="104">
        <f>AF64/(Z64+AF64+AL64)</f>
        <v>0.39332659251769464</v>
      </c>
    </row>
    <row r="61" spans="1:45">
      <c r="A61" s="6">
        <v>3</v>
      </c>
      <c r="B61" s="8">
        <f>'#30'!G171</f>
        <v>106</v>
      </c>
      <c r="C61" s="8">
        <f>'#30'!I171</f>
        <v>112</v>
      </c>
      <c r="D61" s="8">
        <f>'#30'!K171</f>
        <v>60</v>
      </c>
      <c r="E61" s="8">
        <f>SUM(B61:D61)</f>
        <v>278</v>
      </c>
      <c r="F61" s="8"/>
      <c r="G61" s="8">
        <f>'#30'!H171</f>
        <v>7190</v>
      </c>
      <c r="H61" s="8">
        <f>'#30'!J171</f>
        <v>7670</v>
      </c>
      <c r="I61" s="8">
        <f>'#30'!L171</f>
        <v>4525</v>
      </c>
      <c r="J61" s="8">
        <f>SUM(G61:I61)</f>
        <v>19385</v>
      </c>
      <c r="K61" s="8">
        <f t="shared" si="1"/>
        <v>69.730215827338128</v>
      </c>
      <c r="M61" s="9">
        <f>G61/B61/Max!B2</f>
        <v>0.67830188679245285</v>
      </c>
      <c r="N61" s="9">
        <f>H61/C61/Max!B3</f>
        <v>0.68482142857142858</v>
      </c>
      <c r="O61" s="9">
        <f>I61/D61/Max!B4</f>
        <v>0.75416666666666676</v>
      </c>
      <c r="U61" s="3" t="s">
        <v>45</v>
      </c>
      <c r="V61" s="8">
        <f>'#30'!$O$62</f>
        <v>43</v>
      </c>
      <c r="W61" s="8">
        <f>'#30'!$O$117</f>
        <v>37</v>
      </c>
      <c r="X61" s="8">
        <f>'#30'!$O$171</f>
        <v>36</v>
      </c>
      <c r="Y61" s="8">
        <f>'#30'!$O$222</f>
        <v>18</v>
      </c>
      <c r="Z61" s="8">
        <f>'#30'!$O$225</f>
        <v>134</v>
      </c>
      <c r="AA61" s="3" t="s">
        <v>45</v>
      </c>
      <c r="AB61" s="8">
        <f>'#30'!$T$62</f>
        <v>26</v>
      </c>
      <c r="AC61" s="8">
        <f>'#30'!$T$117</f>
        <v>24</v>
      </c>
      <c r="AD61" s="8">
        <f>'#30'!$T$171</f>
        <v>33</v>
      </c>
      <c r="AE61" s="8">
        <f>'#30'!$T$222</f>
        <v>25</v>
      </c>
      <c r="AF61" s="8">
        <f>'#30'!$T$225</f>
        <v>108</v>
      </c>
      <c r="AG61" s="3" t="s">
        <v>45</v>
      </c>
      <c r="AH61" s="8">
        <f>'#30'!$Y$62</f>
        <v>14</v>
      </c>
      <c r="AI61" s="8">
        <f>'#30'!$Y$117</f>
        <v>24</v>
      </c>
      <c r="AJ61" s="8">
        <f>'#30'!$Y$171</f>
        <v>16</v>
      </c>
      <c r="AK61" s="8">
        <f>'#30'!$Y$222</f>
        <v>6</v>
      </c>
      <c r="AL61" s="8">
        <f>'#30'!$Y$225</f>
        <v>60</v>
      </c>
      <c r="AN61" t="s">
        <v>4</v>
      </c>
      <c r="AO61" s="104">
        <f>AH64/(AH64+AB64+V64)</f>
        <v>0.2135593220338983</v>
      </c>
      <c r="AP61" s="104">
        <f>AI64/(AI64+AC64+W64)</f>
        <v>0.26106194690265488</v>
      </c>
      <c r="AQ61" s="104">
        <f>AJ64/(AJ64+AD64+X64)</f>
        <v>0.21582733812949639</v>
      </c>
      <c r="AR61" s="104">
        <f>AK64/(AK64+AE64+Y64)</f>
        <v>0.1368421052631579</v>
      </c>
      <c r="AS61" s="104">
        <f>AL64/(AL64+AF64+Z64)</f>
        <v>0.21031344792719919</v>
      </c>
    </row>
    <row r="62" spans="1:45">
      <c r="A62" s="6">
        <v>4</v>
      </c>
      <c r="B62" s="8">
        <f>'#30'!G222</f>
        <v>83</v>
      </c>
      <c r="C62" s="8">
        <f>'#30'!I222</f>
        <v>81</v>
      </c>
      <c r="D62" s="8">
        <f>'#30'!K222</f>
        <v>26</v>
      </c>
      <c r="E62" s="8">
        <f>SUM(B62:D62)</f>
        <v>190</v>
      </c>
      <c r="F62" s="8"/>
      <c r="G62" s="8">
        <f>'#30'!H222</f>
        <v>5810</v>
      </c>
      <c r="H62" s="8">
        <f>'#30'!J222</f>
        <v>5640</v>
      </c>
      <c r="I62" s="8">
        <f>'#30'!L222</f>
        <v>1850</v>
      </c>
      <c r="J62" s="8">
        <f>SUM(G62:I62)</f>
        <v>13300</v>
      </c>
      <c r="K62" s="8">
        <f t="shared" si="1"/>
        <v>70</v>
      </c>
      <c r="M62" s="9">
        <f>G62/B62/Max!B2</f>
        <v>0.7</v>
      </c>
      <c r="N62" s="9">
        <f>H62/C62/Max!B3</f>
        <v>0.6962962962962963</v>
      </c>
      <c r="O62" s="9">
        <f>I62/D62/Max!B4</f>
        <v>0.71153846153846156</v>
      </c>
      <c r="U62" s="3" t="s">
        <v>46</v>
      </c>
      <c r="V62" s="8">
        <f>'#30'!$P$62</f>
        <v>30</v>
      </c>
      <c r="W62" s="8">
        <f>'#30'!$P$117</f>
        <v>12</v>
      </c>
      <c r="X62" s="8">
        <f>'#30'!$P$171</f>
        <v>36</v>
      </c>
      <c r="Y62" s="8">
        <f>'#30'!$P$222</f>
        <v>36</v>
      </c>
      <c r="Z62" s="8">
        <f>'#30'!$P$225</f>
        <v>114</v>
      </c>
      <c r="AA62" s="3" t="s">
        <v>46</v>
      </c>
      <c r="AB62" s="8">
        <f>'#30'!$U$62</f>
        <v>38</v>
      </c>
      <c r="AC62" s="8">
        <f>'#30'!$U$117</f>
        <v>21</v>
      </c>
      <c r="AD62" s="8">
        <f>'#30'!$U$171</f>
        <v>40</v>
      </c>
      <c r="AE62" s="8">
        <f>'#30'!$U$222</f>
        <v>24</v>
      </c>
      <c r="AF62" s="8">
        <f>'#30'!$U$225</f>
        <v>123</v>
      </c>
      <c r="AG62" s="3" t="s">
        <v>46</v>
      </c>
      <c r="AH62" s="8">
        <f>'#30'!$Z$62</f>
        <v>24</v>
      </c>
      <c r="AI62" s="8">
        <f>'#30'!$Z$117</f>
        <v>15</v>
      </c>
      <c r="AJ62" s="8">
        <f>'#30'!$Z$171</f>
        <v>31</v>
      </c>
      <c r="AK62" s="8">
        <f>'#30'!$Z$222</f>
        <v>12</v>
      </c>
      <c r="AL62" s="8">
        <f>'#30'!$Z$225</f>
        <v>82</v>
      </c>
    </row>
    <row r="63" spans="1:45">
      <c r="A63" s="6" t="s">
        <v>7</v>
      </c>
      <c r="B63" s="8">
        <f>'#30'!G225</f>
        <v>392</v>
      </c>
      <c r="C63" s="8">
        <f>'#30'!I225</f>
        <v>389</v>
      </c>
      <c r="D63" s="8">
        <f>'#30'!K225</f>
        <v>208</v>
      </c>
      <c r="E63" s="8">
        <f>SUM(B63:D63)</f>
        <v>989</v>
      </c>
      <c r="F63" s="8"/>
      <c r="G63" s="8">
        <f>SUM(G58:G62)</f>
        <v>26680</v>
      </c>
      <c r="H63" s="8">
        <f>SUM(H58:H62)</f>
        <v>26550</v>
      </c>
      <c r="I63" s="8">
        <f>SUM(I58:I62)</f>
        <v>15035</v>
      </c>
      <c r="J63" s="8">
        <f>SUM(J58:J62)</f>
        <v>68265</v>
      </c>
      <c r="K63" s="8">
        <f t="shared" si="1"/>
        <v>69.024266936299298</v>
      </c>
      <c r="M63" s="9">
        <f>G63/B63/Max!B2</f>
        <v>0.68061224489795924</v>
      </c>
      <c r="N63" s="9">
        <f>H63/C63/Max!B3</f>
        <v>0.68251928020565555</v>
      </c>
      <c r="O63" s="9">
        <f>I63/D63/Max!B4</f>
        <v>0.72283653846153839</v>
      </c>
      <c r="U63" s="3" t="s">
        <v>47</v>
      </c>
      <c r="V63" s="8">
        <f>'#30'!$Q$62</f>
        <v>0</v>
      </c>
      <c r="W63" s="8">
        <f>'#30'!$Q$117</f>
        <v>3</v>
      </c>
      <c r="X63" s="8">
        <f>'#30'!$Q$171</f>
        <v>0</v>
      </c>
      <c r="Y63" s="8">
        <f>'#30'!$Q$222</f>
        <v>2</v>
      </c>
      <c r="Z63" s="8">
        <f>'#30'!$Q$225</f>
        <v>5</v>
      </c>
      <c r="AA63" s="3" t="s">
        <v>47</v>
      </c>
      <c r="AB63" s="8">
        <f>'#30'!$V$62</f>
        <v>0</v>
      </c>
      <c r="AC63" s="8">
        <f>'#30'!$V$117</f>
        <v>0</v>
      </c>
      <c r="AD63" s="8">
        <f>'#30'!$V$171</f>
        <v>0</v>
      </c>
      <c r="AE63" s="8">
        <f>'#30'!$V$222</f>
        <v>0</v>
      </c>
      <c r="AF63" s="8">
        <f>'#30'!$V$225</f>
        <v>0</v>
      </c>
      <c r="AG63" s="3" t="s">
        <v>47</v>
      </c>
      <c r="AH63" s="8">
        <f>'#30'!$AA$62</f>
        <v>8</v>
      </c>
      <c r="AI63" s="8">
        <f>'#30'!$AA$117</f>
        <v>0</v>
      </c>
      <c r="AJ63" s="8">
        <f>'#30'!$AA$171</f>
        <v>0</v>
      </c>
      <c r="AK63" s="8">
        <f>'#30'!$AA$222</f>
        <v>0</v>
      </c>
      <c r="AL63" s="8">
        <f>'#30'!$AA$225</f>
        <v>8</v>
      </c>
    </row>
    <row r="64" spans="1:45">
      <c r="A64" s="6"/>
      <c r="B64" s="8"/>
      <c r="C64" s="8"/>
      <c r="D64" s="8"/>
      <c r="E64" s="8"/>
      <c r="F64" s="8"/>
      <c r="G64" s="8"/>
      <c r="H64" s="8"/>
      <c r="I64" s="8"/>
      <c r="J64" s="8"/>
      <c r="K64" s="8"/>
      <c r="M64" s="9"/>
      <c r="N64" s="9"/>
      <c r="O64" s="9"/>
      <c r="U64" s="3" t="s">
        <v>48</v>
      </c>
      <c r="V64" s="8">
        <f>SUM(V59:V63)</f>
        <v>119</v>
      </c>
      <c r="W64" s="8">
        <f>SUM(W59:W63)</f>
        <v>84</v>
      </c>
      <c r="X64" s="8">
        <f>SUM(X59:X63)</f>
        <v>106</v>
      </c>
      <c r="Y64" s="8">
        <f>SUM(Y59:Y63)</f>
        <v>83</v>
      </c>
      <c r="Z64" s="8">
        <f>SUM(Z59:Z63)</f>
        <v>392</v>
      </c>
      <c r="AA64" s="3" t="s">
        <v>48</v>
      </c>
      <c r="AB64" s="8">
        <f>SUM(AB59:AB63)</f>
        <v>113</v>
      </c>
      <c r="AC64" s="8">
        <f>SUM(AC59:AC63)</f>
        <v>83</v>
      </c>
      <c r="AD64" s="8">
        <f>SUM(AD59:AD63)</f>
        <v>112</v>
      </c>
      <c r="AE64" s="8">
        <f>SUM(AE59:AE63)</f>
        <v>81</v>
      </c>
      <c r="AF64" s="8">
        <f>SUM(AF59:AF63)</f>
        <v>389</v>
      </c>
      <c r="AG64" s="3" t="s">
        <v>48</v>
      </c>
      <c r="AH64" s="8">
        <f>SUM(AH59:AH63)</f>
        <v>63</v>
      </c>
      <c r="AI64" s="8">
        <f>SUM(AI59:AI63)</f>
        <v>59</v>
      </c>
      <c r="AJ64" s="8">
        <f>SUM(AJ59:AJ63)</f>
        <v>60</v>
      </c>
      <c r="AK64" s="8">
        <f>SUM(AK59:AK63)</f>
        <v>26</v>
      </c>
      <c r="AL64" s="8">
        <f>SUM(AL59:AL63)</f>
        <v>208</v>
      </c>
    </row>
    <row r="65" spans="1:38">
      <c r="A65" s="6"/>
      <c r="B65" s="8"/>
      <c r="C65" s="8"/>
      <c r="D65" s="8"/>
      <c r="E65" s="8"/>
      <c r="F65" s="8"/>
      <c r="G65" s="8"/>
      <c r="H65" s="8"/>
      <c r="I65" s="8"/>
      <c r="J65" s="8"/>
      <c r="K65" s="8"/>
      <c r="M65" s="9"/>
      <c r="N65" s="9"/>
      <c r="O65" s="9"/>
      <c r="U65" s="3"/>
      <c r="V65" s="8"/>
      <c r="W65" s="8"/>
      <c r="X65" s="8"/>
      <c r="Y65" s="8"/>
      <c r="Z65" s="8"/>
      <c r="AA65" s="3"/>
      <c r="AB65" s="8"/>
      <c r="AC65" s="8"/>
      <c r="AD65" s="8"/>
      <c r="AE65" s="8"/>
      <c r="AF65" s="8"/>
      <c r="AG65" s="3"/>
      <c r="AH65" s="8"/>
      <c r="AI65" s="8"/>
      <c r="AJ65" s="8"/>
      <c r="AK65" s="8"/>
      <c r="AL65" s="8"/>
    </row>
    <row r="66" spans="1:38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M66" s="9"/>
      <c r="N66" s="9"/>
      <c r="O66" s="9"/>
      <c r="U66" s="3"/>
      <c r="V66" s="8"/>
      <c r="W66" s="8"/>
      <c r="X66" s="8"/>
      <c r="Y66" s="8"/>
      <c r="Z66" s="8"/>
      <c r="AA66" s="3"/>
      <c r="AB66" s="8"/>
      <c r="AC66" s="8"/>
      <c r="AD66" s="8"/>
      <c r="AE66" s="8"/>
      <c r="AF66" s="8"/>
      <c r="AG66" s="3"/>
      <c r="AH66" s="8"/>
      <c r="AI66" s="8"/>
      <c r="AJ66" s="8"/>
      <c r="AK66" s="8"/>
      <c r="AL66" s="8"/>
    </row>
    <row r="67" spans="1:38">
      <c r="A67" s="6"/>
      <c r="B67" s="8"/>
      <c r="C67" s="8"/>
      <c r="D67" s="8"/>
      <c r="E67" s="8"/>
      <c r="F67" s="8"/>
      <c r="G67" s="8"/>
      <c r="H67" s="8"/>
      <c r="I67" s="8"/>
      <c r="J67" s="8"/>
      <c r="K67" s="8"/>
      <c r="M67" s="9"/>
      <c r="N67" s="9"/>
      <c r="O67" s="9"/>
      <c r="U67" s="3"/>
      <c r="V67" s="8"/>
      <c r="W67" s="8"/>
      <c r="X67" s="8"/>
      <c r="Y67" s="8"/>
      <c r="Z67" s="8"/>
      <c r="AA67" s="3"/>
      <c r="AB67" s="8"/>
      <c r="AC67" s="8"/>
      <c r="AD67" s="8"/>
      <c r="AE67" s="8"/>
      <c r="AF67" s="8"/>
      <c r="AG67" s="3"/>
      <c r="AH67" s="8"/>
      <c r="AI67" s="8"/>
      <c r="AJ67" s="8"/>
      <c r="AK67" s="8"/>
      <c r="AL67" s="8"/>
    </row>
    <row r="68" spans="1:38">
      <c r="A68" s="6"/>
      <c r="B68" s="8"/>
      <c r="C68" s="8"/>
      <c r="D68" s="8"/>
      <c r="E68" s="8"/>
      <c r="F68" s="8"/>
      <c r="G68" s="8"/>
      <c r="H68" s="8"/>
      <c r="I68" s="8"/>
      <c r="J68" s="8"/>
      <c r="K68" s="8"/>
      <c r="M68" s="9"/>
      <c r="N68" s="9"/>
      <c r="O68" s="9"/>
      <c r="U68" s="3"/>
      <c r="V68" s="8"/>
      <c r="W68" s="8"/>
      <c r="X68" s="8"/>
      <c r="Y68" s="8"/>
      <c r="Z68" s="8"/>
      <c r="AA68" s="3"/>
      <c r="AB68" s="8"/>
      <c r="AC68" s="8"/>
      <c r="AD68" s="8"/>
      <c r="AE68" s="8"/>
      <c r="AF68" s="8"/>
      <c r="AG68" s="3"/>
      <c r="AH68" s="8"/>
      <c r="AI68" s="8"/>
      <c r="AJ68" s="8"/>
      <c r="AK68" s="8"/>
      <c r="AL68" s="8"/>
    </row>
    <row r="69" spans="1:38">
      <c r="A69" s="6"/>
      <c r="B69" s="8"/>
      <c r="C69" s="8"/>
      <c r="D69" s="8"/>
      <c r="E69" s="8"/>
      <c r="F69" s="8"/>
      <c r="G69" s="8"/>
      <c r="H69" s="8"/>
      <c r="I69" s="8"/>
      <c r="J69" s="8"/>
      <c r="K69" s="8"/>
      <c r="M69" s="9"/>
      <c r="N69" s="9"/>
      <c r="O69" s="9"/>
    </row>
    <row r="70" spans="1:38">
      <c r="A70" s="6"/>
      <c r="B70" s="8"/>
      <c r="C70" s="8"/>
      <c r="D70" s="8"/>
      <c r="E70" s="8"/>
      <c r="F70" s="8"/>
      <c r="G70" s="8"/>
      <c r="H70" s="8"/>
      <c r="I70" s="8"/>
      <c r="J70" s="8"/>
      <c r="K70" s="8"/>
      <c r="M70" s="9"/>
      <c r="N70" s="9"/>
      <c r="O70" s="9"/>
    </row>
    <row r="71" spans="1:38">
      <c r="A71" s="6"/>
      <c r="B71" s="8"/>
      <c r="C71" s="8"/>
      <c r="D71" s="8"/>
      <c r="E71" s="8"/>
      <c r="F71" s="8"/>
      <c r="G71" s="8"/>
      <c r="H71" s="8"/>
      <c r="I71" s="8"/>
      <c r="J71" s="8"/>
      <c r="K71" s="8"/>
      <c r="M71" s="9"/>
      <c r="N71" s="9"/>
      <c r="O71" s="9"/>
    </row>
    <row r="72" spans="1:38">
      <c r="A72" s="6"/>
      <c r="B72" s="8"/>
      <c r="C72" s="8"/>
      <c r="D72" s="8"/>
      <c r="E72" s="8"/>
      <c r="F72" s="8"/>
      <c r="G72" s="8"/>
      <c r="H72" s="8"/>
      <c r="I72" s="8"/>
      <c r="J72" s="8"/>
      <c r="K72" s="8"/>
      <c r="M72" s="9"/>
      <c r="N72" s="9"/>
      <c r="O72" s="9"/>
    </row>
    <row r="73" spans="1:38">
      <c r="A73" s="6"/>
      <c r="B73" s="8"/>
      <c r="C73" s="8"/>
      <c r="D73" s="8"/>
      <c r="E73" s="8"/>
      <c r="F73" s="8"/>
      <c r="G73" s="8"/>
      <c r="H73" s="8"/>
      <c r="I73" s="8"/>
      <c r="J73" s="8"/>
      <c r="K73" s="8"/>
      <c r="M73" s="9"/>
      <c r="N73" s="9"/>
      <c r="O73" s="9"/>
    </row>
    <row r="74" spans="1:38">
      <c r="A74" s="6"/>
      <c r="B74" s="8"/>
      <c r="C74" s="8"/>
      <c r="D74" s="8"/>
      <c r="E74" s="8"/>
      <c r="F74" s="8"/>
      <c r="G74" s="8"/>
      <c r="H74" s="8"/>
      <c r="I74" s="8"/>
      <c r="J74" s="8"/>
      <c r="K74" s="8"/>
      <c r="M74" s="9"/>
      <c r="N74" s="9"/>
      <c r="O74" s="9"/>
    </row>
    <row r="75" spans="1:38">
      <c r="A75" s="6"/>
      <c r="B75" s="8"/>
      <c r="C75" s="8"/>
      <c r="D75" s="8"/>
      <c r="E75" s="8"/>
      <c r="F75" s="8"/>
      <c r="G75" s="8"/>
      <c r="H75" s="8"/>
      <c r="I75" s="8"/>
      <c r="J75" s="8"/>
      <c r="K75" s="8"/>
      <c r="M75" s="9"/>
      <c r="N75" s="9"/>
      <c r="O75" s="9"/>
    </row>
    <row r="76" spans="1:38">
      <c r="A76" s="6"/>
      <c r="B76" s="8"/>
      <c r="C76" s="8"/>
      <c r="D76" s="8"/>
      <c r="E76" s="8"/>
      <c r="F76" s="8"/>
      <c r="G76" s="8"/>
      <c r="H76" s="8"/>
      <c r="I76" s="8"/>
      <c r="J76" s="8"/>
      <c r="K76" s="8"/>
      <c r="M76" s="9"/>
      <c r="N76" s="9"/>
      <c r="O76" s="9"/>
    </row>
    <row r="77" spans="1:38">
      <c r="A77" s="6"/>
      <c r="B77" s="8"/>
      <c r="C77" s="8"/>
      <c r="D77" s="8"/>
      <c r="E77" s="8"/>
      <c r="F77" s="8"/>
      <c r="G77" s="8"/>
      <c r="H77" s="8"/>
      <c r="I77" s="8"/>
      <c r="J77" s="8"/>
      <c r="K77" s="8"/>
      <c r="M77" s="9"/>
      <c r="N77" s="9"/>
      <c r="O77" s="9"/>
    </row>
    <row r="78" spans="1:38">
      <c r="A78" s="6"/>
      <c r="B78" s="8"/>
      <c r="C78" s="8"/>
      <c r="D78" s="8"/>
      <c r="E78" s="8"/>
      <c r="F78" s="8"/>
      <c r="G78" s="8"/>
      <c r="H78" s="8"/>
      <c r="I78" s="8"/>
      <c r="J78" s="8"/>
      <c r="K78" s="8"/>
      <c r="M78" s="9"/>
      <c r="N78" s="9"/>
      <c r="O78" s="9"/>
    </row>
    <row r="79" spans="1:38">
      <c r="A79" s="6"/>
      <c r="B79" s="8"/>
      <c r="C79" s="8"/>
      <c r="D79" s="8"/>
      <c r="E79" s="8"/>
      <c r="F79" s="8"/>
      <c r="G79" s="8"/>
      <c r="H79" s="8"/>
      <c r="I79" s="8"/>
      <c r="J79" s="8"/>
      <c r="K79" s="8"/>
      <c r="M79" s="9"/>
      <c r="N79" s="9"/>
      <c r="O79" s="9"/>
    </row>
    <row r="80" spans="1:38">
      <c r="A80" s="6"/>
      <c r="B80" s="8"/>
      <c r="C80" s="8"/>
      <c r="D80" s="8"/>
      <c r="E80" s="8"/>
      <c r="F80" s="8"/>
      <c r="G80" s="8"/>
      <c r="H80" s="8"/>
      <c r="I80" s="8"/>
      <c r="J80" s="8"/>
      <c r="K80" s="8"/>
      <c r="M80" s="9"/>
      <c r="N80" s="9"/>
      <c r="O80" s="9"/>
    </row>
    <row r="81" spans="1:45">
      <c r="A81" s="6"/>
      <c r="B81" s="8"/>
      <c r="C81" s="8"/>
      <c r="D81" s="8"/>
      <c r="E81" s="8"/>
      <c r="F81" s="8"/>
      <c r="G81" s="8"/>
      <c r="H81" s="8"/>
      <c r="I81" s="8"/>
      <c r="J81" s="8"/>
      <c r="K81" s="8"/>
      <c r="M81" s="9"/>
      <c r="N81" s="9"/>
      <c r="O81" s="9"/>
    </row>
    <row r="82" spans="1:45">
      <c r="A82" s="6"/>
      <c r="B82" s="8"/>
      <c r="C82" s="8"/>
      <c r="D82" s="8"/>
      <c r="E82" s="8"/>
      <c r="F82" s="8"/>
      <c r="G82" s="8"/>
      <c r="H82" s="8"/>
      <c r="I82" s="8"/>
      <c r="J82" s="8"/>
      <c r="K82" s="8"/>
      <c r="M82" s="9"/>
      <c r="N82" s="9"/>
      <c r="O82" s="9"/>
    </row>
    <row r="83" spans="1:45">
      <c r="A83" s="6"/>
      <c r="B83" s="8"/>
      <c r="C83" s="8"/>
      <c r="D83" s="8"/>
      <c r="E83" s="8"/>
      <c r="F83" s="8"/>
      <c r="G83" s="8"/>
      <c r="H83" s="8"/>
      <c r="I83" s="8"/>
      <c r="J83" s="8"/>
      <c r="K83" s="8"/>
      <c r="M83" s="9"/>
      <c r="N83" s="9"/>
      <c r="O83" s="9"/>
    </row>
    <row r="84" spans="1:45">
      <c r="A84" s="6"/>
      <c r="B84" s="8"/>
      <c r="C84" s="8"/>
      <c r="D84" s="8"/>
      <c r="E84" s="8"/>
      <c r="F84" s="8"/>
      <c r="G84" s="8"/>
      <c r="H84" s="8"/>
      <c r="I84" s="8"/>
      <c r="J84" s="8"/>
      <c r="K84" s="8"/>
      <c r="M84" s="9"/>
      <c r="N84" s="9"/>
      <c r="O84" s="9"/>
    </row>
    <row r="85" spans="1:45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M85" s="9"/>
      <c r="N85" s="9"/>
      <c r="O85" s="9"/>
    </row>
    <row r="86" spans="1:45">
      <c r="A86" s="6"/>
      <c r="B86" s="8"/>
      <c r="C86" s="8"/>
      <c r="D86" s="8"/>
      <c r="E86" s="8"/>
      <c r="F86" s="8"/>
      <c r="G86" s="8"/>
      <c r="H86" s="8"/>
      <c r="I86" s="8"/>
      <c r="J86" s="8"/>
      <c r="K86" s="8"/>
      <c r="M86" s="9"/>
      <c r="N86" s="9"/>
      <c r="O86" s="9"/>
    </row>
    <row r="87" spans="1:45">
      <c r="A87" s="6"/>
      <c r="B87" s="8"/>
      <c r="C87" s="8"/>
      <c r="D87" s="8"/>
      <c r="E87" s="8"/>
      <c r="F87" s="8"/>
      <c r="G87" s="8"/>
      <c r="H87" s="8"/>
      <c r="I87" s="8"/>
      <c r="J87" s="8"/>
      <c r="K87" s="8"/>
      <c r="M87" s="9"/>
      <c r="N87" s="9"/>
      <c r="O87" s="9"/>
    </row>
    <row r="88" spans="1:45">
      <c r="U88" s="3" t="s">
        <v>2</v>
      </c>
      <c r="V88" s="3"/>
      <c r="W88" s="3"/>
      <c r="X88" s="3"/>
      <c r="Y88" s="3"/>
      <c r="Z88" s="3"/>
      <c r="AA88" s="3" t="s">
        <v>3</v>
      </c>
      <c r="AB88" s="3"/>
      <c r="AC88" s="3"/>
      <c r="AD88" s="3"/>
      <c r="AE88" s="3"/>
      <c r="AF88" s="3"/>
      <c r="AG88" s="3" t="s">
        <v>4</v>
      </c>
      <c r="AH88" s="3"/>
      <c r="AI88" s="3"/>
      <c r="AJ88" s="3"/>
      <c r="AK88" s="3"/>
    </row>
    <row r="89" spans="1:45">
      <c r="A89" s="6" t="s">
        <v>9</v>
      </c>
      <c r="B89" s="7" t="s">
        <v>2</v>
      </c>
      <c r="C89" s="7" t="s">
        <v>3</v>
      </c>
      <c r="D89" s="7" t="s">
        <v>6</v>
      </c>
      <c r="E89" s="7" t="s">
        <v>48</v>
      </c>
      <c r="F89" s="7"/>
      <c r="G89" s="7" t="s">
        <v>2</v>
      </c>
      <c r="H89" s="7" t="s">
        <v>3</v>
      </c>
      <c r="I89" s="7" t="s">
        <v>6</v>
      </c>
      <c r="J89" s="7"/>
      <c r="K89" s="7" t="s">
        <v>60</v>
      </c>
      <c r="M89" s="7" t="s">
        <v>2</v>
      </c>
      <c r="N89" s="7" t="s">
        <v>3</v>
      </c>
      <c r="O89" s="7" t="s">
        <v>6</v>
      </c>
      <c r="U89" s="3" t="s">
        <v>13</v>
      </c>
      <c r="V89" s="6" t="s">
        <v>50</v>
      </c>
      <c r="W89" s="6" t="s">
        <v>52</v>
      </c>
      <c r="X89" s="6" t="s">
        <v>53</v>
      </c>
      <c r="Y89" s="6" t="s">
        <v>54</v>
      </c>
      <c r="Z89" s="6" t="s">
        <v>51</v>
      </c>
      <c r="AA89" s="3" t="s">
        <v>13</v>
      </c>
      <c r="AB89" s="6" t="s">
        <v>50</v>
      </c>
      <c r="AC89" s="6" t="s">
        <v>52</v>
      </c>
      <c r="AD89" s="6" t="s">
        <v>53</v>
      </c>
      <c r="AE89" s="6" t="s">
        <v>54</v>
      </c>
      <c r="AF89" s="6" t="s">
        <v>51</v>
      </c>
      <c r="AG89" s="3" t="s">
        <v>13</v>
      </c>
      <c r="AH89" s="6" t="s">
        <v>50</v>
      </c>
      <c r="AI89" s="6" t="s">
        <v>52</v>
      </c>
      <c r="AJ89" s="6" t="s">
        <v>53</v>
      </c>
      <c r="AK89" s="6" t="s">
        <v>54</v>
      </c>
      <c r="AL89" s="6" t="s">
        <v>51</v>
      </c>
      <c r="AN89" s="3" t="s">
        <v>55</v>
      </c>
      <c r="AO89" s="6" t="s">
        <v>50</v>
      </c>
      <c r="AP89" s="6" t="s">
        <v>52</v>
      </c>
      <c r="AQ89" s="6" t="s">
        <v>53</v>
      </c>
      <c r="AR89" s="6" t="s">
        <v>54</v>
      </c>
      <c r="AS89" s="6" t="s">
        <v>51</v>
      </c>
    </row>
    <row r="90" spans="1:45">
      <c r="A90" s="6">
        <v>1</v>
      </c>
      <c r="B90" s="8">
        <f>'#32'!G48</f>
        <v>59</v>
      </c>
      <c r="C90" s="8">
        <f>'#32'!I48</f>
        <v>60</v>
      </c>
      <c r="D90" s="8">
        <f>'#32'!K48</f>
        <v>13</v>
      </c>
      <c r="E90" s="8">
        <f>SUM(B90:D90)</f>
        <v>132</v>
      </c>
      <c r="F90" s="8"/>
      <c r="G90" s="8">
        <f>'#32'!H48</f>
        <v>3970</v>
      </c>
      <c r="H90" s="8">
        <f>'#32'!J48</f>
        <v>4165</v>
      </c>
      <c r="I90" s="8">
        <f>'#32'!L48</f>
        <v>920</v>
      </c>
      <c r="J90" s="8">
        <f>SUM(G90:I90)</f>
        <v>9055</v>
      </c>
      <c r="K90" s="8">
        <f>J90/E90</f>
        <v>68.598484848484844</v>
      </c>
      <c r="M90" s="9">
        <f>G90/B90/Max!B2</f>
        <v>0.67288135593220333</v>
      </c>
      <c r="N90" s="9">
        <f>H90/C90/Max!B3</f>
        <v>0.69416666666666671</v>
      </c>
      <c r="O90" s="9">
        <f>I90/D90/Max!B4</f>
        <v>0.70769230769230773</v>
      </c>
      <c r="U90" s="3" t="s">
        <v>43</v>
      </c>
      <c r="V90" s="8">
        <f>'#32'!$M$48</f>
        <v>9</v>
      </c>
      <c r="W90" s="8">
        <f>'#32'!$M$95</f>
        <v>9</v>
      </c>
      <c r="X90" s="8">
        <f>'#32'!$M$132</f>
        <v>6</v>
      </c>
      <c r="Y90" s="8">
        <f>'#32'!$M$154</f>
        <v>3</v>
      </c>
      <c r="Z90" s="8">
        <f>'#32'!$M$156</f>
        <v>27</v>
      </c>
      <c r="AA90" s="3" t="s">
        <v>43</v>
      </c>
      <c r="AB90" s="8">
        <f>'#32'!$R$48</f>
        <v>9</v>
      </c>
      <c r="AC90" s="8">
        <f>'#32'!$R$95</f>
        <v>13</v>
      </c>
      <c r="AD90" s="8">
        <f>'#32'!$R$132</f>
        <v>9</v>
      </c>
      <c r="AE90" s="8">
        <f>'#32'!$R$154</f>
        <v>6</v>
      </c>
      <c r="AF90" s="8">
        <f>'#32'!$R$156</f>
        <v>37</v>
      </c>
      <c r="AG90" s="3" t="s">
        <v>43</v>
      </c>
      <c r="AH90" s="8">
        <f>'#32'!$W$48</f>
        <v>3</v>
      </c>
      <c r="AI90" s="8">
        <f>'#32'!$W$95</f>
        <v>6</v>
      </c>
      <c r="AJ90" s="8">
        <f>'#32'!$W$132</f>
        <v>3</v>
      </c>
      <c r="AK90" s="8">
        <f>'#32'!$W$154</f>
        <v>3</v>
      </c>
      <c r="AL90" s="8">
        <f>'#32'!$W$156</f>
        <v>15</v>
      </c>
      <c r="AN90" t="s">
        <v>2</v>
      </c>
      <c r="AO90" s="104">
        <f>V95/(V95+AB95+AH95)</f>
        <v>0.44696969696969696</v>
      </c>
      <c r="AP90" s="104">
        <f>W95/(W95+AC95+AI95)</f>
        <v>0.35</v>
      </c>
      <c r="AQ90" s="104">
        <f>X95/(X95+AD95+AJ95)</f>
        <v>0.31782945736434109</v>
      </c>
      <c r="AR90" s="104">
        <f>Y95/(Y95+AE95+AK95)</f>
        <v>0.24193548387096775</v>
      </c>
      <c r="AS90" s="104">
        <f>Z95/(Z95+AF95+AL95)</f>
        <v>0.35359116022099446</v>
      </c>
    </row>
    <row r="91" spans="1:45">
      <c r="A91" s="6">
        <v>2</v>
      </c>
      <c r="B91" s="8">
        <f>'#32'!G95</f>
        <v>77</v>
      </c>
      <c r="C91" s="8">
        <f>'#32'!I95</f>
        <v>102</v>
      </c>
      <c r="D91" s="8">
        <f>'#32'!K95</f>
        <v>41</v>
      </c>
      <c r="E91" s="8">
        <f>SUM(B91:D91)</f>
        <v>220</v>
      </c>
      <c r="F91" s="8"/>
      <c r="G91" s="8">
        <f>'#32'!H95</f>
        <v>5395</v>
      </c>
      <c r="H91" s="8">
        <f>'#32'!J95</f>
        <v>7200</v>
      </c>
      <c r="I91" s="8">
        <f>'#32'!L95</f>
        <v>2810</v>
      </c>
      <c r="J91" s="8">
        <f>SUM(G91:I91)</f>
        <v>15405</v>
      </c>
      <c r="K91" s="8">
        <f t="shared" ref="K91:K94" si="2">J91/E91</f>
        <v>70.022727272727266</v>
      </c>
      <c r="M91" s="9">
        <f>G91/B91/Max!B2</f>
        <v>0.70064935064935074</v>
      </c>
      <c r="N91" s="9">
        <f>H91/C91/Max!B3</f>
        <v>0.70588235294117652</v>
      </c>
      <c r="O91" s="9">
        <f>I91/D91/Max!B4</f>
        <v>0.68536585365853653</v>
      </c>
      <c r="U91" s="3" t="s">
        <v>44</v>
      </c>
      <c r="V91" s="8">
        <f>'#32'!$N$48</f>
        <v>15</v>
      </c>
      <c r="W91" s="8">
        <f>'#32'!$N$95</f>
        <v>18</v>
      </c>
      <c r="X91" s="8">
        <f>'#32'!$N$132</f>
        <v>9</v>
      </c>
      <c r="Y91" s="8">
        <f>'#32'!$N$154</f>
        <v>6</v>
      </c>
      <c r="Z91" s="8">
        <f>'#32'!$N$156</f>
        <v>48</v>
      </c>
      <c r="AA91" s="3" t="s">
        <v>44</v>
      </c>
      <c r="AB91" s="8">
        <f>'#32'!$S$48</f>
        <v>12</v>
      </c>
      <c r="AC91" s="8">
        <f>'#32'!$S$95</f>
        <v>13</v>
      </c>
      <c r="AD91" s="8">
        <f>'#32'!$S$132</f>
        <v>9</v>
      </c>
      <c r="AE91" s="8">
        <f>'#32'!$S$154</f>
        <v>12</v>
      </c>
      <c r="AF91" s="8">
        <f>'#32'!$S$156</f>
        <v>46</v>
      </c>
      <c r="AG91" s="3" t="s">
        <v>44</v>
      </c>
      <c r="AH91" s="8">
        <f>'#32'!$X$48</f>
        <v>2</v>
      </c>
      <c r="AI91" s="8">
        <f>'#32'!$X$95</f>
        <v>11</v>
      </c>
      <c r="AJ91" s="8">
        <f>'#32'!$X$132</f>
        <v>6</v>
      </c>
      <c r="AK91" s="8">
        <f>'#32'!$X$154</f>
        <v>4</v>
      </c>
      <c r="AL91" s="8">
        <f>'#32'!$X$156</f>
        <v>23</v>
      </c>
      <c r="AN91" t="s">
        <v>3</v>
      </c>
      <c r="AO91" s="104">
        <f>AB95/(V95+AB95+AH95)</f>
        <v>0.45454545454545453</v>
      </c>
      <c r="AP91" s="104">
        <f>AC95/(W95+AC95+AI95)</f>
        <v>0.46363636363636362</v>
      </c>
      <c r="AQ91" s="104">
        <f>AD95/(X95+AD95+AJ95)</f>
        <v>0.48837209302325579</v>
      </c>
      <c r="AR91" s="104">
        <f>AE95/(Y95+AE95+AK95)</f>
        <v>0.5161290322580645</v>
      </c>
      <c r="AS91" s="104">
        <f>AF95/(Z95+AF95+AL95)</f>
        <v>0.47329650092081033</v>
      </c>
    </row>
    <row r="92" spans="1:45">
      <c r="A92" s="6">
        <v>3</v>
      </c>
      <c r="B92" s="8">
        <f>'#32'!G132</f>
        <v>41</v>
      </c>
      <c r="C92" s="8">
        <f>'#32'!I132</f>
        <v>63</v>
      </c>
      <c r="D92" s="8">
        <f>'#32'!K132</f>
        <v>25</v>
      </c>
      <c r="E92" s="8">
        <f>SUM(B92:D92)</f>
        <v>129</v>
      </c>
      <c r="F92" s="8"/>
      <c r="G92" s="8">
        <f>'#32'!H132</f>
        <v>2790</v>
      </c>
      <c r="H92" s="8">
        <f>'#32'!J132</f>
        <v>4385</v>
      </c>
      <c r="I92" s="8">
        <f>'#32'!L132</f>
        <v>1680</v>
      </c>
      <c r="J92" s="8">
        <f>SUM(G92:I92)</f>
        <v>8855</v>
      </c>
      <c r="K92" s="8">
        <f t="shared" si="2"/>
        <v>68.643410852713174</v>
      </c>
      <c r="M92" s="9">
        <f>G92/B92/Max!B2</f>
        <v>0.68048780487804872</v>
      </c>
      <c r="N92" s="9">
        <f>H92/C92/Max!B3</f>
        <v>0.69603174603174611</v>
      </c>
      <c r="O92" s="9">
        <f>I92/D92/Max!B4</f>
        <v>0.67200000000000004</v>
      </c>
      <c r="U92" s="3" t="s">
        <v>45</v>
      </c>
      <c r="V92" s="8">
        <f>'#32'!$O$48</f>
        <v>30</v>
      </c>
      <c r="W92" s="8">
        <f>'#32'!$O$95</f>
        <v>24</v>
      </c>
      <c r="X92" s="8">
        <f>'#32'!$O$132</f>
        <v>16</v>
      </c>
      <c r="Y92" s="8">
        <f>'#32'!$O$154</f>
        <v>6</v>
      </c>
      <c r="Z92" s="8">
        <f>'#32'!$O$156</f>
        <v>76</v>
      </c>
      <c r="AA92" s="3" t="s">
        <v>45</v>
      </c>
      <c r="AB92" s="8">
        <f>'#32'!$T$48</f>
        <v>34</v>
      </c>
      <c r="AC92" s="8">
        <f>'#32'!$T$95</f>
        <v>34</v>
      </c>
      <c r="AD92" s="8">
        <f>'#32'!$T$132</f>
        <v>26</v>
      </c>
      <c r="AE92" s="8">
        <f>'#32'!$T$154</f>
        <v>14</v>
      </c>
      <c r="AF92" s="8">
        <f>'#32'!$T$156</f>
        <v>108</v>
      </c>
      <c r="AG92" s="3" t="s">
        <v>45</v>
      </c>
      <c r="AH92" s="8">
        <f>'#32'!$Y$48</f>
        <v>4</v>
      </c>
      <c r="AI92" s="8">
        <f>'#32'!$Y$95</f>
        <v>9</v>
      </c>
      <c r="AJ92" s="8">
        <f>'#32'!$Y$132</f>
        <v>16</v>
      </c>
      <c r="AK92" s="8">
        <f>'#32'!$Y$154</f>
        <v>8</v>
      </c>
      <c r="AL92" s="8">
        <f>'#32'!$Y$156</f>
        <v>37</v>
      </c>
      <c r="AN92" t="s">
        <v>4</v>
      </c>
      <c r="AO92" s="104">
        <f>AH95/(AH95+AB95+V95)</f>
        <v>9.8484848484848481E-2</v>
      </c>
      <c r="AP92" s="104">
        <f>AI95/(AI95+AC95+W95)</f>
        <v>0.18636363636363637</v>
      </c>
      <c r="AQ92" s="104">
        <f>AJ95/(AJ95+AD95+X95)</f>
        <v>0.19379844961240311</v>
      </c>
      <c r="AR92" s="104">
        <f>AK95/(AK95+AE95+Y95)</f>
        <v>0.24193548387096775</v>
      </c>
      <c r="AS92" s="104">
        <f>AL95/(AL95+AF95+Z95)</f>
        <v>0.17311233885819521</v>
      </c>
    </row>
    <row r="93" spans="1:45">
      <c r="A93" s="6">
        <v>4</v>
      </c>
      <c r="B93" s="8">
        <f>'#32'!G154</f>
        <v>15</v>
      </c>
      <c r="C93" s="8">
        <f>'#32'!I154</f>
        <v>32</v>
      </c>
      <c r="D93" s="8">
        <f>'#32'!K154</f>
        <v>15</v>
      </c>
      <c r="E93" s="8">
        <f>SUM(B93:D93)</f>
        <v>62</v>
      </c>
      <c r="F93" s="8"/>
      <c r="G93" s="8">
        <f>'#32'!H154</f>
        <v>930</v>
      </c>
      <c r="H93" s="8">
        <f>'#32'!J154</f>
        <v>2020</v>
      </c>
      <c r="I93" s="8">
        <f>'#32'!L154</f>
        <v>950</v>
      </c>
      <c r="J93" s="8">
        <f>SUM(G93:I93)</f>
        <v>3900</v>
      </c>
      <c r="K93" s="8">
        <f t="shared" si="2"/>
        <v>62.903225806451616</v>
      </c>
      <c r="M93" s="9">
        <f>G93/B93/Max!B2</f>
        <v>0.62</v>
      </c>
      <c r="N93" s="9">
        <f>H93/C93/Max!B3</f>
        <v>0.63124999999999998</v>
      </c>
      <c r="O93" s="9">
        <f>I93/D93/Max!B4</f>
        <v>0.6333333333333333</v>
      </c>
      <c r="U93" s="3" t="s">
        <v>46</v>
      </c>
      <c r="V93" s="8">
        <f>'#32'!$P$48</f>
        <v>2</v>
      </c>
      <c r="W93" s="8">
        <f>'#32'!$P$95</f>
        <v>26</v>
      </c>
      <c r="X93" s="8">
        <f>'#32'!$P$132</f>
        <v>10</v>
      </c>
      <c r="Y93" s="8">
        <f>'#32'!$P$154</f>
        <v>0</v>
      </c>
      <c r="Z93" s="8">
        <f>'#32'!$P$156</f>
        <v>38</v>
      </c>
      <c r="AA93" s="3" t="s">
        <v>46</v>
      </c>
      <c r="AB93" s="8">
        <f>'#32'!$U$48</f>
        <v>2</v>
      </c>
      <c r="AC93" s="8">
        <f>'#32'!$U$95</f>
        <v>42</v>
      </c>
      <c r="AD93" s="8">
        <f>'#32'!$U$132</f>
        <v>19</v>
      </c>
      <c r="AE93" s="8">
        <f>'#32'!$U$154</f>
        <v>0</v>
      </c>
      <c r="AF93" s="8">
        <f>'#32'!$U$156</f>
        <v>63</v>
      </c>
      <c r="AG93" s="3" t="s">
        <v>46</v>
      </c>
      <c r="AH93" s="8">
        <f>'#32'!$Z$48</f>
        <v>1</v>
      </c>
      <c r="AI93" s="8">
        <f>'#32'!$Z$95</f>
        <v>15</v>
      </c>
      <c r="AJ93" s="8">
        <f>'#32'!$Z$132</f>
        <v>0</v>
      </c>
      <c r="AK93" s="8">
        <f>'#32'!$Z$154</f>
        <v>0</v>
      </c>
      <c r="AL93" s="8">
        <f>'#32'!$Z$156</f>
        <v>16</v>
      </c>
    </row>
    <row r="94" spans="1:45">
      <c r="A94" s="6" t="s">
        <v>7</v>
      </c>
      <c r="B94" s="8">
        <f>'#32'!G156</f>
        <v>192</v>
      </c>
      <c r="C94" s="8">
        <f>'#32'!I156</f>
        <v>257</v>
      </c>
      <c r="D94" s="8">
        <f>'#32'!K156</f>
        <v>94</v>
      </c>
      <c r="E94" s="8">
        <f>SUM(B94:D94)</f>
        <v>543</v>
      </c>
      <c r="F94" s="8"/>
      <c r="G94" s="8">
        <f>SUM(G89:G93)</f>
        <v>13085</v>
      </c>
      <c r="H94" s="8">
        <f>SUM(H89:H93)</f>
        <v>17770</v>
      </c>
      <c r="I94" s="8">
        <f>SUM(I89:I93)</f>
        <v>6360</v>
      </c>
      <c r="J94" s="8">
        <f>SUM(J89:J93)</f>
        <v>37215</v>
      </c>
      <c r="K94" s="8">
        <f t="shared" si="2"/>
        <v>68.53591160220995</v>
      </c>
      <c r="M94" s="9">
        <f>G94/B94/Max!B2</f>
        <v>0.68151041666666667</v>
      </c>
      <c r="N94" s="9">
        <f>H94/C94/Max!B3</f>
        <v>0.69143968871595329</v>
      </c>
      <c r="O94" s="9">
        <f>I94/D94/Max!B4</f>
        <v>0.67659574468085115</v>
      </c>
      <c r="U94" s="3" t="s">
        <v>47</v>
      </c>
      <c r="V94" s="8">
        <f>'#32'!$Q$48</f>
        <v>3</v>
      </c>
      <c r="W94" s="8">
        <f>'#32'!$Q$95</f>
        <v>0</v>
      </c>
      <c r="X94" s="8">
        <f>'#32'!$Q$132</f>
        <v>0</v>
      </c>
      <c r="Y94" s="8">
        <f>'#32'!$Q$154</f>
        <v>0</v>
      </c>
      <c r="Z94" s="8">
        <f>'#32'!$Q$156</f>
        <v>3</v>
      </c>
      <c r="AA94" s="3" t="s">
        <v>47</v>
      </c>
      <c r="AB94" s="8">
        <f>'#32'!$V$48</f>
        <v>3</v>
      </c>
      <c r="AC94" s="8">
        <f>'#32'!$V$95</f>
        <v>0</v>
      </c>
      <c r="AD94" s="8">
        <f>'#32'!$V$132</f>
        <v>0</v>
      </c>
      <c r="AE94" s="8">
        <f>'#32'!$V$154</f>
        <v>0</v>
      </c>
      <c r="AF94" s="8">
        <f>'#32'!$V$156</f>
        <v>3</v>
      </c>
      <c r="AG94" s="3" t="s">
        <v>47</v>
      </c>
      <c r="AH94" s="8">
        <f>'#32'!$AA$48</f>
        <v>3</v>
      </c>
      <c r="AI94" s="8">
        <f>'#32'!$AA$95</f>
        <v>0</v>
      </c>
      <c r="AJ94" s="8">
        <f>'#32'!$AA$132</f>
        <v>0</v>
      </c>
      <c r="AK94" s="8">
        <f>'#32'!$AA$154</f>
        <v>0</v>
      </c>
      <c r="AL94" s="8">
        <f>'#32'!$AA$156</f>
        <v>3</v>
      </c>
    </row>
    <row r="95" spans="1:45">
      <c r="A95" s="6"/>
      <c r="B95" s="8"/>
      <c r="C95" s="8"/>
      <c r="D95" s="8"/>
      <c r="E95" s="8"/>
      <c r="F95" s="8"/>
      <c r="G95" s="8"/>
      <c r="H95" s="8"/>
      <c r="I95" s="8"/>
      <c r="J95" s="8"/>
      <c r="K95" s="8"/>
      <c r="M95" s="9"/>
      <c r="N95" s="9"/>
      <c r="O95" s="9"/>
      <c r="U95" s="3" t="s">
        <v>48</v>
      </c>
      <c r="V95" s="8">
        <f>SUM(V90:V94)</f>
        <v>59</v>
      </c>
      <c r="W95" s="8">
        <f>SUM(W90:W94)</f>
        <v>77</v>
      </c>
      <c r="X95" s="8">
        <f>SUM(X90:X94)</f>
        <v>41</v>
      </c>
      <c r="Y95" s="8">
        <f>SUM(Y90:Y94)</f>
        <v>15</v>
      </c>
      <c r="Z95" s="8">
        <f>SUM(Z90:Z94)</f>
        <v>192</v>
      </c>
      <c r="AA95" s="3" t="s">
        <v>48</v>
      </c>
      <c r="AB95" s="8">
        <f>SUM(AB90:AB94)</f>
        <v>60</v>
      </c>
      <c r="AC95" s="8">
        <f>SUM(AC90:AC94)</f>
        <v>102</v>
      </c>
      <c r="AD95" s="8">
        <f>SUM(AD90:AD94)</f>
        <v>63</v>
      </c>
      <c r="AE95" s="8">
        <f>SUM(AE90:AE94)</f>
        <v>32</v>
      </c>
      <c r="AF95" s="8">
        <f>SUM(AF90:AF94)</f>
        <v>257</v>
      </c>
      <c r="AG95" s="3" t="s">
        <v>48</v>
      </c>
      <c r="AH95" s="8">
        <f>SUM(AH90:AH94)</f>
        <v>13</v>
      </c>
      <c r="AI95" s="8">
        <f>SUM(AI90:AI94)</f>
        <v>41</v>
      </c>
      <c r="AJ95" s="8">
        <f>SUM(AJ90:AJ94)</f>
        <v>25</v>
      </c>
      <c r="AK95" s="8">
        <f>SUM(AK90:AK94)</f>
        <v>15</v>
      </c>
      <c r="AL95" s="8">
        <f>SUM(AL90:AL94)</f>
        <v>94</v>
      </c>
    </row>
    <row r="96" spans="1:45">
      <c r="A96" s="6"/>
      <c r="B96" s="8"/>
      <c r="C96" s="8"/>
      <c r="D96" s="8"/>
      <c r="E96" s="8"/>
      <c r="F96" s="8"/>
      <c r="G96" s="8"/>
      <c r="H96" s="8"/>
      <c r="I96" s="8"/>
      <c r="J96" s="8"/>
      <c r="K96" s="8"/>
      <c r="M96" s="9"/>
      <c r="N96" s="9"/>
      <c r="O96" s="9"/>
      <c r="U96" s="3" t="s">
        <v>49</v>
      </c>
      <c r="V96" s="9">
        <f>M90</f>
        <v>0.67288135593220333</v>
      </c>
      <c r="W96" s="9">
        <f>M91</f>
        <v>0.70064935064935074</v>
      </c>
      <c r="X96" s="9">
        <f>M92</f>
        <v>0.68048780487804872</v>
      </c>
      <c r="Y96" s="9">
        <f>M93</f>
        <v>0.62</v>
      </c>
      <c r="Z96" s="9">
        <f>M94</f>
        <v>0.68151041666666667</v>
      </c>
      <c r="AA96" s="3" t="s">
        <v>49</v>
      </c>
      <c r="AB96" s="9">
        <f>N90</f>
        <v>0.69416666666666671</v>
      </c>
      <c r="AC96" s="9">
        <f>N91</f>
        <v>0.70588235294117652</v>
      </c>
      <c r="AD96" s="9">
        <f>N92</f>
        <v>0.69603174603174611</v>
      </c>
      <c r="AE96" s="9">
        <f>N93</f>
        <v>0.63124999999999998</v>
      </c>
      <c r="AF96" s="9">
        <f>N94</f>
        <v>0.69143968871595329</v>
      </c>
      <c r="AG96" s="3" t="s">
        <v>49</v>
      </c>
      <c r="AH96" s="9">
        <f>O90</f>
        <v>0.70769230769230773</v>
      </c>
      <c r="AI96" s="9">
        <f>O91</f>
        <v>0.68536585365853653</v>
      </c>
      <c r="AJ96" s="9">
        <f>O92</f>
        <v>0.67200000000000004</v>
      </c>
      <c r="AK96" s="9">
        <f>O93</f>
        <v>0.6333333333333333</v>
      </c>
      <c r="AL96" s="9">
        <f>O94</f>
        <v>0.67659574468085115</v>
      </c>
    </row>
    <row r="97" spans="1:15">
      <c r="A97" s="6"/>
      <c r="B97" s="8"/>
      <c r="C97" s="8"/>
      <c r="D97" s="8"/>
      <c r="E97" s="8"/>
      <c r="F97" s="8"/>
      <c r="G97" s="8"/>
      <c r="H97" s="8"/>
      <c r="I97" s="8"/>
      <c r="J97" s="8"/>
      <c r="K97" s="8"/>
      <c r="M97" s="9"/>
      <c r="N97" s="9"/>
      <c r="O97" s="9"/>
    </row>
  </sheetData>
  <sheetProtection selectLockedCells="1" selectUnlockedCells="1"/>
  <phoneticPr fontId="9" type="noConversion"/>
  <pageMargins left="0.75" right="0.75" top="1" bottom="1" header="0.51180555555555551" footer="0.5118055555555555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16"/>
  <sheetViews>
    <sheetView zoomScaleNormal="85" zoomScalePageLayoutView="85" workbookViewId="0">
      <selection activeCell="B2" sqref="B2"/>
    </sheetView>
  </sheetViews>
  <sheetFormatPr baseColWidth="10" defaultColWidth="8.7109375" defaultRowHeight="12.75" customHeight="1" x14ac:dyDescent="0"/>
  <cols>
    <col min="1" max="1" width="2.140625" style="3" customWidth="1"/>
    <col min="2" max="2" width="24.28515625" style="11" customWidth="1"/>
    <col min="3" max="3" width="11.28515625" style="12" customWidth="1"/>
    <col min="4" max="4" width="10.7109375" style="8" customWidth="1"/>
    <col min="5" max="5" width="9.140625" style="8" customWidth="1"/>
    <col min="6" max="6" width="14.140625" style="8" customWidth="1"/>
    <col min="7" max="7" width="0.140625" style="8" customWidth="1"/>
    <col min="8" max="9" width="10.28515625" style="8" hidden="1" customWidth="1"/>
    <col min="10" max="11" width="8.5703125" style="8" hidden="1" customWidth="1"/>
    <col min="12" max="12" width="8.7109375" style="13" hidden="1" customWidth="1"/>
    <col min="13" max="13" width="0.5703125" hidden="1" customWidth="1"/>
    <col min="14" max="14" width="8.85546875" hidden="1" customWidth="1"/>
    <col min="15" max="15" width="8.5703125" hidden="1" customWidth="1"/>
    <col min="16" max="17" width="8.85546875" hidden="1" customWidth="1"/>
    <col min="18" max="27" width="8.7109375" hidden="1" customWidth="1"/>
  </cols>
  <sheetData>
    <row r="1" spans="1:27" ht="12.75" customHeight="1">
      <c r="A1" s="6"/>
      <c r="B1" s="6" t="s">
        <v>10</v>
      </c>
      <c r="C1" s="6"/>
      <c r="D1" s="7"/>
      <c r="E1" s="6"/>
      <c r="F1" s="6"/>
      <c r="G1" s="16"/>
      <c r="H1" s="16"/>
      <c r="I1" s="16"/>
      <c r="J1" s="16"/>
      <c r="K1" s="16"/>
      <c r="L1" s="17"/>
    </row>
    <row r="2" spans="1:27" ht="12.75" customHeight="1">
      <c r="B2" s="18" t="s">
        <v>61</v>
      </c>
      <c r="C2" s="19"/>
      <c r="D2" s="20"/>
      <c r="E2" s="20"/>
      <c r="F2" s="20"/>
      <c r="G2" s="20"/>
      <c r="H2" s="20"/>
      <c r="I2" s="16"/>
      <c r="J2" s="16"/>
      <c r="K2" s="16"/>
      <c r="L2" s="17"/>
    </row>
    <row r="3" spans="1:27" ht="12.75" customHeight="1">
      <c r="B3" s="18"/>
      <c r="C3" s="19"/>
      <c r="D3" s="21"/>
      <c r="E3" s="21"/>
      <c r="F3" s="20"/>
      <c r="G3" s="20"/>
      <c r="H3" s="20"/>
      <c r="I3" s="16"/>
      <c r="J3" s="16"/>
      <c r="K3" s="16"/>
      <c r="L3" s="17"/>
    </row>
    <row r="4" spans="1:27" ht="12.75" customHeight="1">
      <c r="A4" s="68"/>
      <c r="B4" s="68"/>
      <c r="C4" s="68"/>
      <c r="D4" s="23"/>
      <c r="E4" s="7"/>
      <c r="F4" s="68"/>
      <c r="G4" s="16"/>
      <c r="H4" s="16"/>
      <c r="I4" s="16"/>
      <c r="J4" s="16"/>
      <c r="K4" s="16"/>
      <c r="L4" s="17"/>
    </row>
    <row r="5" spans="1:27" ht="12.75" customHeight="1">
      <c r="A5" s="3" t="s">
        <v>11</v>
      </c>
      <c r="B5" s="3"/>
      <c r="C5" s="24"/>
      <c r="D5" s="16"/>
      <c r="E5" s="16"/>
      <c r="F5" s="16"/>
      <c r="G5" s="16"/>
      <c r="H5" s="16"/>
      <c r="I5" s="16"/>
      <c r="J5" s="16"/>
      <c r="K5" s="16"/>
      <c r="L5" s="17"/>
      <c r="M5" t="s">
        <v>42</v>
      </c>
      <c r="R5" t="s">
        <v>40</v>
      </c>
      <c r="W5" t="s">
        <v>41</v>
      </c>
    </row>
    <row r="6" spans="1:27" ht="12.75" customHeight="1">
      <c r="A6" s="3" t="s">
        <v>12</v>
      </c>
      <c r="C6" s="69" t="s">
        <v>13</v>
      </c>
      <c r="D6" s="7" t="s">
        <v>14</v>
      </c>
      <c r="E6" s="7" t="s">
        <v>15</v>
      </c>
      <c r="F6" s="7" t="s">
        <v>16</v>
      </c>
      <c r="G6" s="16"/>
      <c r="H6" s="16"/>
      <c r="I6" s="16"/>
      <c r="J6" s="16"/>
      <c r="K6" s="16"/>
      <c r="L6" s="17"/>
      <c r="M6" t="s">
        <v>43</v>
      </c>
      <c r="N6" t="s">
        <v>44</v>
      </c>
      <c r="O6" t="s">
        <v>45</v>
      </c>
      <c r="P6" t="s">
        <v>46</v>
      </c>
      <c r="Q6" t="s">
        <v>47</v>
      </c>
      <c r="R6" t="s">
        <v>43</v>
      </c>
      <c r="S6" t="s">
        <v>44</v>
      </c>
      <c r="T6" t="s">
        <v>45</v>
      </c>
      <c r="U6" t="s">
        <v>46</v>
      </c>
      <c r="V6" t="s">
        <v>47</v>
      </c>
      <c r="W6" t="s">
        <v>43</v>
      </c>
      <c r="X6" t="s">
        <v>44</v>
      </c>
      <c r="Y6" t="s">
        <v>45</v>
      </c>
      <c r="Z6" t="s">
        <v>46</v>
      </c>
      <c r="AA6" t="s">
        <v>47</v>
      </c>
    </row>
    <row r="7" spans="1:27" ht="12.75" customHeight="1">
      <c r="A7" s="70">
        <v>1</v>
      </c>
      <c r="B7" s="27" t="s">
        <v>17</v>
      </c>
      <c r="C7" s="28">
        <v>0.5</v>
      </c>
      <c r="D7" s="29">
        <v>5</v>
      </c>
      <c r="E7" s="29">
        <v>1</v>
      </c>
      <c r="F7" s="29">
        <f>Max!$B$3*C7</f>
        <v>50</v>
      </c>
      <c r="G7" s="30"/>
      <c r="H7" s="31"/>
      <c r="I7" s="30">
        <f>D7*E7</f>
        <v>5</v>
      </c>
      <c r="J7" s="31">
        <f>F7*I7</f>
        <v>250</v>
      </c>
      <c r="K7" s="30"/>
      <c r="L7" s="32"/>
      <c r="R7" s="1">
        <f>I7</f>
        <v>5</v>
      </c>
      <c r="S7" s="1">
        <f>I8</f>
        <v>8</v>
      </c>
      <c r="T7" s="1">
        <f>I9+I10</f>
        <v>21</v>
      </c>
      <c r="U7">
        <v>0</v>
      </c>
      <c r="V7">
        <v>0</v>
      </c>
    </row>
    <row r="8" spans="1:27" ht="12.75" customHeight="1">
      <c r="A8" s="70"/>
      <c r="B8" s="27"/>
      <c r="C8" s="28">
        <v>0.6</v>
      </c>
      <c r="D8" s="33">
        <v>4</v>
      </c>
      <c r="E8" s="29">
        <v>2</v>
      </c>
      <c r="F8" s="29">
        <f>Max!$B$3*C8</f>
        <v>60</v>
      </c>
      <c r="G8" s="34"/>
      <c r="H8" s="35"/>
      <c r="I8" s="34">
        <f>D8*E8</f>
        <v>8</v>
      </c>
      <c r="J8" s="35">
        <f>F8*I8</f>
        <v>480</v>
      </c>
      <c r="K8" s="34"/>
      <c r="L8" s="36"/>
    </row>
    <row r="9" spans="1:27" ht="12.75" customHeight="1">
      <c r="A9" s="70"/>
      <c r="B9" s="27"/>
      <c r="C9" s="28">
        <v>0.7</v>
      </c>
      <c r="D9" s="33">
        <v>3</v>
      </c>
      <c r="E9" s="29">
        <v>2</v>
      </c>
      <c r="F9" s="29">
        <f>Max!$B$3*C9</f>
        <v>70</v>
      </c>
      <c r="G9" s="34"/>
      <c r="H9" s="35"/>
      <c r="I9" s="34">
        <f>D9*E9</f>
        <v>6</v>
      </c>
      <c r="J9" s="35">
        <f>F9*I9</f>
        <v>420</v>
      </c>
      <c r="K9" s="34"/>
      <c r="L9" s="36"/>
    </row>
    <row r="10" spans="1:27" ht="12.75" customHeight="1">
      <c r="A10" s="70"/>
      <c r="B10" s="27"/>
      <c r="C10" s="28">
        <v>0.75</v>
      </c>
      <c r="D10" s="29">
        <v>3</v>
      </c>
      <c r="E10" s="29">
        <v>5</v>
      </c>
      <c r="F10" s="29">
        <f>Max!$B$3*C10</f>
        <v>75</v>
      </c>
      <c r="G10" s="34"/>
      <c r="H10" s="35"/>
      <c r="I10" s="34">
        <f>D10*E10</f>
        <v>15</v>
      </c>
      <c r="J10" s="35">
        <f>F10*I10</f>
        <v>1125</v>
      </c>
      <c r="K10" s="34"/>
      <c r="L10" s="36"/>
    </row>
    <row r="11" spans="1:27" ht="12.75" customHeight="1">
      <c r="A11" s="71">
        <v>2</v>
      </c>
      <c r="B11" s="38" t="s">
        <v>2</v>
      </c>
      <c r="C11" s="39">
        <v>0.5</v>
      </c>
      <c r="D11" s="40">
        <v>5</v>
      </c>
      <c r="E11" s="41">
        <v>1</v>
      </c>
      <c r="F11" s="41">
        <f>Max!$B$2*C11</f>
        <v>50</v>
      </c>
      <c r="G11" s="34">
        <f>D11*E11</f>
        <v>5</v>
      </c>
      <c r="H11" s="35">
        <f>F11*G11</f>
        <v>250</v>
      </c>
      <c r="I11" s="34"/>
      <c r="J11" s="35"/>
      <c r="K11" s="34"/>
      <c r="L11" s="36"/>
      <c r="M11" s="1">
        <f>G11</f>
        <v>5</v>
      </c>
      <c r="N11" s="1">
        <f>G12</f>
        <v>10</v>
      </c>
      <c r="O11" s="1">
        <f>G13</f>
        <v>25</v>
      </c>
      <c r="P11">
        <v>0</v>
      </c>
      <c r="Q11">
        <v>0</v>
      </c>
    </row>
    <row r="12" spans="1:27" ht="12.75" customHeight="1">
      <c r="A12" s="71"/>
      <c r="B12" s="38"/>
      <c r="C12" s="39">
        <v>0.6</v>
      </c>
      <c r="D12" s="41">
        <v>5</v>
      </c>
      <c r="E12" s="41">
        <v>2</v>
      </c>
      <c r="F12" s="41">
        <f>Max!$B$2*C12</f>
        <v>60</v>
      </c>
      <c r="G12" s="34">
        <f>D12*E12</f>
        <v>10</v>
      </c>
      <c r="H12" s="35">
        <f>F12*G12</f>
        <v>600</v>
      </c>
      <c r="I12" s="34"/>
      <c r="J12" s="35"/>
      <c r="K12" s="34"/>
      <c r="L12" s="36"/>
    </row>
    <row r="13" spans="1:27" ht="12.75" customHeight="1">
      <c r="A13" s="71"/>
      <c r="B13" s="38"/>
      <c r="C13" s="39">
        <v>0.7</v>
      </c>
      <c r="D13" s="41">
        <v>5</v>
      </c>
      <c r="E13" s="41">
        <v>5</v>
      </c>
      <c r="F13" s="41">
        <f>Max!$B$2*C13</f>
        <v>70</v>
      </c>
      <c r="G13" s="34">
        <f>D13*E13</f>
        <v>25</v>
      </c>
      <c r="H13" s="35">
        <f>F13*G13</f>
        <v>1750</v>
      </c>
      <c r="I13" s="34"/>
      <c r="J13" s="35"/>
      <c r="K13" s="34"/>
      <c r="L13" s="36"/>
    </row>
    <row r="14" spans="1:27" ht="12.75" customHeight="1">
      <c r="A14" s="70">
        <v>4</v>
      </c>
      <c r="B14" s="27" t="s">
        <v>17</v>
      </c>
      <c r="C14" s="28">
        <v>0.5</v>
      </c>
      <c r="D14" s="29">
        <v>6</v>
      </c>
      <c r="E14" s="29">
        <v>1</v>
      </c>
      <c r="F14" s="29">
        <f>Max!$B$3*C14</f>
        <v>50</v>
      </c>
      <c r="G14" s="34"/>
      <c r="H14" s="35"/>
      <c r="I14" s="34">
        <f>D14*E14</f>
        <v>6</v>
      </c>
      <c r="J14" s="35">
        <f>F14*I14</f>
        <v>300</v>
      </c>
      <c r="K14" s="34"/>
      <c r="L14" s="36"/>
      <c r="R14" s="1">
        <f>I14</f>
        <v>6</v>
      </c>
      <c r="S14" s="1">
        <f>I15</f>
        <v>12</v>
      </c>
      <c r="T14" s="1">
        <f>I16</f>
        <v>24</v>
      </c>
      <c r="U14">
        <v>0</v>
      </c>
      <c r="V14">
        <v>0</v>
      </c>
    </row>
    <row r="15" spans="1:27" ht="12.75" customHeight="1">
      <c r="A15" s="70"/>
      <c r="B15" s="27"/>
      <c r="C15" s="28">
        <v>0.6</v>
      </c>
      <c r="D15" s="29">
        <v>6</v>
      </c>
      <c r="E15" s="29">
        <v>2</v>
      </c>
      <c r="F15" s="29">
        <f>Max!$B$3*C15</f>
        <v>60</v>
      </c>
      <c r="G15" s="34"/>
      <c r="H15" s="35"/>
      <c r="I15" s="34">
        <f>D15*E15</f>
        <v>12</v>
      </c>
      <c r="J15" s="35">
        <f>F15*I15</f>
        <v>720</v>
      </c>
      <c r="K15" s="34"/>
      <c r="L15" s="36"/>
    </row>
    <row r="16" spans="1:27" ht="12.75" customHeight="1">
      <c r="A16" s="70"/>
      <c r="B16" s="27"/>
      <c r="C16" s="28">
        <v>0.65</v>
      </c>
      <c r="D16" s="29">
        <v>6</v>
      </c>
      <c r="E16" s="29">
        <v>4</v>
      </c>
      <c r="F16" s="29">
        <f>Max!$B$3*C16</f>
        <v>65</v>
      </c>
      <c r="G16" s="34"/>
      <c r="H16" s="35"/>
      <c r="I16" s="34">
        <f>D16*E16</f>
        <v>24</v>
      </c>
      <c r="J16" s="35">
        <f>F16*I16</f>
        <v>1560</v>
      </c>
      <c r="K16" s="34"/>
      <c r="L16" s="36"/>
    </row>
    <row r="17" spans="1:27" ht="12.75" customHeight="1">
      <c r="A17" s="72">
        <v>3</v>
      </c>
      <c r="B17" s="11" t="s">
        <v>27</v>
      </c>
      <c r="C17" s="43"/>
      <c r="D17" s="44">
        <v>10</v>
      </c>
      <c r="E17" s="45">
        <v>5</v>
      </c>
      <c r="F17" s="45"/>
      <c r="G17" s="34"/>
      <c r="H17" s="35"/>
      <c r="I17" s="34"/>
      <c r="J17" s="35"/>
      <c r="K17" s="34"/>
      <c r="L17" s="36"/>
    </row>
    <row r="18" spans="1:27" ht="12.75" customHeight="1">
      <c r="A18" s="46">
        <v>5</v>
      </c>
      <c r="B18" s="47" t="s">
        <v>28</v>
      </c>
      <c r="C18" s="48"/>
      <c r="D18" s="49">
        <v>5</v>
      </c>
      <c r="E18" s="49">
        <v>5</v>
      </c>
      <c r="F18" s="49"/>
      <c r="G18" s="34"/>
      <c r="H18" s="35"/>
      <c r="I18" s="34"/>
      <c r="J18" s="35"/>
      <c r="K18" s="34"/>
      <c r="L18" s="36"/>
    </row>
    <row r="19" spans="1:27" ht="12.75" customHeight="1">
      <c r="C19" s="24"/>
      <c r="D19" s="16"/>
      <c r="E19" s="16"/>
      <c r="F19" s="16"/>
      <c r="G19" s="34"/>
      <c r="H19" s="35"/>
      <c r="I19" s="34"/>
      <c r="J19" s="35"/>
      <c r="K19" s="34"/>
      <c r="L19" s="36"/>
    </row>
    <row r="20" spans="1:27" ht="12.75" customHeight="1">
      <c r="A20" s="3" t="s">
        <v>18</v>
      </c>
      <c r="C20" s="69" t="s">
        <v>13</v>
      </c>
      <c r="D20" s="7" t="s">
        <v>14</v>
      </c>
      <c r="E20" s="7" t="s">
        <v>15</v>
      </c>
      <c r="F20" s="7" t="s">
        <v>16</v>
      </c>
      <c r="G20" s="34"/>
      <c r="H20" s="35"/>
      <c r="I20" s="34"/>
      <c r="J20" s="35"/>
      <c r="K20" s="34"/>
      <c r="L20" s="36"/>
    </row>
    <row r="21" spans="1:27" ht="12.75" customHeight="1">
      <c r="A21" s="73">
        <v>1</v>
      </c>
      <c r="B21" s="51" t="s">
        <v>4</v>
      </c>
      <c r="C21" s="52">
        <v>0.5</v>
      </c>
      <c r="D21" s="53">
        <v>5</v>
      </c>
      <c r="E21" s="53">
        <v>1</v>
      </c>
      <c r="F21" s="53">
        <f>Max!$B$4*C21</f>
        <v>50</v>
      </c>
      <c r="G21" s="34"/>
      <c r="H21" s="35"/>
      <c r="I21" s="34"/>
      <c r="J21" s="35"/>
      <c r="K21" s="34">
        <f>D21*E21</f>
        <v>5</v>
      </c>
      <c r="L21" s="36">
        <f>F21*K21</f>
        <v>250</v>
      </c>
      <c r="W21" s="1">
        <f>K21</f>
        <v>5</v>
      </c>
      <c r="X21" s="1">
        <f>K22</f>
        <v>10</v>
      </c>
      <c r="Y21" s="1">
        <f>K23+K24</f>
        <v>20</v>
      </c>
      <c r="Z21">
        <v>0</v>
      </c>
      <c r="AA21">
        <v>0</v>
      </c>
    </row>
    <row r="22" spans="1:27" ht="12.75" customHeight="1">
      <c r="A22" s="73"/>
      <c r="B22" s="51"/>
      <c r="C22" s="52">
        <v>0.6</v>
      </c>
      <c r="D22" s="53">
        <v>5</v>
      </c>
      <c r="E22" s="53">
        <v>2</v>
      </c>
      <c r="F22" s="53">
        <f>Max!$B$4*C22</f>
        <v>60</v>
      </c>
      <c r="G22" s="34"/>
      <c r="H22" s="35"/>
      <c r="I22" s="34"/>
      <c r="J22" s="35"/>
      <c r="K22" s="34">
        <f>D22*E22</f>
        <v>10</v>
      </c>
      <c r="L22" s="36">
        <f>F22*K22</f>
        <v>600</v>
      </c>
    </row>
    <row r="23" spans="1:27" ht="12.75" customHeight="1">
      <c r="A23" s="73"/>
      <c r="B23" s="51"/>
      <c r="C23" s="52">
        <v>0.7</v>
      </c>
      <c r="D23" s="53">
        <v>4</v>
      </c>
      <c r="E23" s="53">
        <v>2</v>
      </c>
      <c r="F23" s="53">
        <f>Max!$B$4*C23</f>
        <v>70</v>
      </c>
      <c r="G23" s="34"/>
      <c r="H23" s="35"/>
      <c r="I23" s="34"/>
      <c r="J23" s="35"/>
      <c r="K23" s="34">
        <f>D23*E23</f>
        <v>8</v>
      </c>
      <c r="L23" s="36">
        <f>F23*K23</f>
        <v>560</v>
      </c>
    </row>
    <row r="24" spans="1:27" ht="12.75" customHeight="1">
      <c r="A24" s="73"/>
      <c r="B24" s="51"/>
      <c r="C24" s="52">
        <v>0.75</v>
      </c>
      <c r="D24" s="53">
        <v>3</v>
      </c>
      <c r="E24" s="53">
        <v>4</v>
      </c>
      <c r="F24" s="53">
        <f>Max!$B$4*C24</f>
        <v>75</v>
      </c>
      <c r="G24" s="34"/>
      <c r="H24" s="35"/>
      <c r="I24" s="34"/>
      <c r="J24" s="35"/>
      <c r="K24" s="34">
        <f>D24*E24</f>
        <v>12</v>
      </c>
      <c r="L24" s="36">
        <f>F24*K24</f>
        <v>900</v>
      </c>
    </row>
    <row r="25" spans="1:27" ht="12.75" customHeight="1">
      <c r="A25" s="72">
        <v>2</v>
      </c>
      <c r="B25" s="54" t="s">
        <v>29</v>
      </c>
      <c r="C25" s="55"/>
      <c r="D25" s="56">
        <v>4</v>
      </c>
      <c r="E25" s="56">
        <v>6</v>
      </c>
      <c r="F25" s="56"/>
      <c r="G25" s="34"/>
      <c r="H25" s="35"/>
      <c r="I25" s="34"/>
      <c r="J25" s="35"/>
      <c r="K25" s="34"/>
      <c r="L25" s="36"/>
    </row>
    <row r="26" spans="1:27" ht="12.75" customHeight="1">
      <c r="A26" s="74">
        <v>3</v>
      </c>
      <c r="B26" s="66" t="s">
        <v>30</v>
      </c>
      <c r="C26" s="43"/>
      <c r="D26" s="45">
        <v>5</v>
      </c>
      <c r="E26" s="45">
        <v>5</v>
      </c>
      <c r="F26" s="45"/>
      <c r="G26" s="34"/>
      <c r="H26" s="35"/>
      <c r="I26" s="34"/>
      <c r="J26" s="35"/>
      <c r="K26" s="34"/>
      <c r="L26" s="36"/>
    </row>
    <row r="27" spans="1:27" ht="12.75" customHeight="1">
      <c r="A27" s="73">
        <v>4</v>
      </c>
      <c r="B27" s="51" t="s">
        <v>19</v>
      </c>
      <c r="C27" s="52">
        <v>0.5</v>
      </c>
      <c r="D27" s="53">
        <v>5</v>
      </c>
      <c r="E27" s="53">
        <v>1</v>
      </c>
      <c r="F27" s="53">
        <f>Max!$B$4*C27</f>
        <v>50</v>
      </c>
      <c r="G27" s="34"/>
      <c r="H27" s="35"/>
      <c r="I27" s="34"/>
      <c r="J27" s="35"/>
      <c r="K27" s="34">
        <f>D27*E27</f>
        <v>5</v>
      </c>
      <c r="L27" s="36">
        <f>F27*K27</f>
        <v>250</v>
      </c>
      <c r="W27" s="1">
        <f>K27</f>
        <v>5</v>
      </c>
      <c r="X27" s="1">
        <f>K28</f>
        <v>10</v>
      </c>
      <c r="Y27" s="1">
        <f>K29</f>
        <v>8</v>
      </c>
      <c r="Z27" s="1">
        <f>K30</f>
        <v>12</v>
      </c>
      <c r="AA27">
        <v>0</v>
      </c>
    </row>
    <row r="28" spans="1:27" ht="12.75" customHeight="1">
      <c r="A28" s="73"/>
      <c r="B28" s="51"/>
      <c r="C28" s="52">
        <v>0.6</v>
      </c>
      <c r="D28" s="53">
        <v>5</v>
      </c>
      <c r="E28" s="53">
        <v>2</v>
      </c>
      <c r="F28" s="53">
        <f>Max!$B$4*C28</f>
        <v>60</v>
      </c>
      <c r="G28" s="34"/>
      <c r="H28" s="35"/>
      <c r="I28" s="34"/>
      <c r="J28" s="35"/>
      <c r="K28" s="34">
        <f>D28*E28</f>
        <v>10</v>
      </c>
      <c r="L28" s="36">
        <f>F28*K28</f>
        <v>600</v>
      </c>
    </row>
    <row r="29" spans="1:27" ht="12.75" customHeight="1">
      <c r="A29" s="73"/>
      <c r="B29" s="51"/>
      <c r="C29" s="52">
        <v>0.7</v>
      </c>
      <c r="D29" s="58">
        <v>4</v>
      </c>
      <c r="E29" s="53">
        <v>2</v>
      </c>
      <c r="F29" s="53">
        <f>Max!$B$4*C29</f>
        <v>70</v>
      </c>
      <c r="G29" s="34"/>
      <c r="H29" s="35"/>
      <c r="I29" s="34"/>
      <c r="J29" s="35"/>
      <c r="K29" s="34">
        <f>D29*E29</f>
        <v>8</v>
      </c>
      <c r="L29" s="36">
        <f>F29*K29</f>
        <v>560</v>
      </c>
    </row>
    <row r="30" spans="1:27" ht="12.75" customHeight="1">
      <c r="A30" s="73"/>
      <c r="B30" s="51"/>
      <c r="C30" s="52">
        <v>0.8</v>
      </c>
      <c r="D30" s="53">
        <v>3</v>
      </c>
      <c r="E30" s="53">
        <v>4</v>
      </c>
      <c r="F30" s="53">
        <f>Max!$B$4*C30</f>
        <v>80</v>
      </c>
      <c r="G30" s="34"/>
      <c r="H30" s="35"/>
      <c r="I30" s="34"/>
      <c r="J30" s="35"/>
      <c r="K30" s="34">
        <f>D30*E30</f>
        <v>12</v>
      </c>
      <c r="L30" s="36">
        <f>F30*K30</f>
        <v>960</v>
      </c>
    </row>
    <row r="31" spans="1:27" ht="12.75" customHeight="1">
      <c r="A31" s="74">
        <v>5</v>
      </c>
      <c r="B31" s="66" t="s">
        <v>26</v>
      </c>
      <c r="C31" s="43"/>
      <c r="D31" s="44">
        <v>5</v>
      </c>
      <c r="E31" s="45">
        <v>5</v>
      </c>
      <c r="F31" s="45"/>
      <c r="G31" s="34"/>
      <c r="H31" s="35"/>
      <c r="I31" s="34"/>
      <c r="J31" s="35"/>
      <c r="K31" s="34"/>
      <c r="L31" s="36"/>
    </row>
    <row r="32" spans="1:27" ht="12.75" customHeight="1">
      <c r="A32" s="74">
        <v>6</v>
      </c>
      <c r="B32" s="66" t="s">
        <v>25</v>
      </c>
      <c r="C32" s="43"/>
      <c r="D32" s="45">
        <v>10</v>
      </c>
      <c r="E32" s="45">
        <v>3</v>
      </c>
      <c r="F32" s="45"/>
      <c r="G32" s="34"/>
      <c r="H32" s="35"/>
      <c r="I32" s="34"/>
      <c r="J32" s="35"/>
      <c r="K32" s="34"/>
      <c r="L32" s="36"/>
    </row>
    <row r="33" spans="1:22" ht="12.75" customHeight="1">
      <c r="C33" s="24"/>
      <c r="D33" s="16"/>
      <c r="E33" s="16"/>
      <c r="F33" s="16"/>
      <c r="G33" s="34"/>
      <c r="H33" s="35"/>
      <c r="I33" s="34"/>
      <c r="J33" s="35"/>
      <c r="K33" s="34"/>
      <c r="L33" s="36"/>
    </row>
    <row r="34" spans="1:22" ht="12.75" customHeight="1">
      <c r="A34" s="3" t="s">
        <v>20</v>
      </c>
      <c r="C34" s="69" t="s">
        <v>13</v>
      </c>
      <c r="D34" s="7" t="s">
        <v>14</v>
      </c>
      <c r="E34" s="7" t="s">
        <v>15</v>
      </c>
      <c r="F34" s="7" t="s">
        <v>16</v>
      </c>
      <c r="G34" s="34"/>
      <c r="H34" s="35"/>
      <c r="I34" s="34"/>
      <c r="J34" s="35"/>
      <c r="K34" s="34"/>
      <c r="L34" s="36"/>
    </row>
    <row r="35" spans="1:22" ht="12.75" customHeight="1">
      <c r="A35" s="70">
        <v>1</v>
      </c>
      <c r="B35" s="27" t="s">
        <v>17</v>
      </c>
      <c r="C35" s="28">
        <v>0.5</v>
      </c>
      <c r="D35" s="29">
        <v>7</v>
      </c>
      <c r="E35" s="29">
        <v>1</v>
      </c>
      <c r="F35" s="29">
        <f>Max!$B$3*C35</f>
        <v>50</v>
      </c>
      <c r="G35" s="34"/>
      <c r="H35" s="35"/>
      <c r="I35" s="34">
        <f t="shared" ref="I35:I45" si="0">D35*E35</f>
        <v>7</v>
      </c>
      <c r="J35" s="35">
        <f t="shared" ref="J35:J45" si="1">F35*I35</f>
        <v>350</v>
      </c>
      <c r="K35" s="34"/>
      <c r="L35" s="36"/>
      <c r="R35" s="1">
        <f>I35+I36+I44+I45</f>
        <v>31</v>
      </c>
      <c r="S35" s="1">
        <f>I37+I38+I42+I43</f>
        <v>19</v>
      </c>
      <c r="T35" s="1">
        <f>I39+I40+I41</f>
        <v>16</v>
      </c>
      <c r="U35">
        <v>0</v>
      </c>
      <c r="V35">
        <v>0</v>
      </c>
    </row>
    <row r="36" spans="1:22" ht="12.75" customHeight="1">
      <c r="A36" s="70"/>
      <c r="B36" s="27"/>
      <c r="C36" s="28">
        <v>0.55000000000000004</v>
      </c>
      <c r="D36" s="29">
        <v>6</v>
      </c>
      <c r="E36" s="29">
        <v>1</v>
      </c>
      <c r="F36" s="29">
        <f>Max!$B$3*C36</f>
        <v>55.000000000000007</v>
      </c>
      <c r="G36" s="34"/>
      <c r="H36" s="35"/>
      <c r="I36" s="34">
        <f t="shared" si="0"/>
        <v>6</v>
      </c>
      <c r="J36" s="35">
        <f t="shared" si="1"/>
        <v>330.00000000000006</v>
      </c>
      <c r="K36" s="34"/>
      <c r="L36" s="36"/>
    </row>
    <row r="37" spans="1:22" ht="12.75" customHeight="1">
      <c r="A37" s="70"/>
      <c r="B37" s="27"/>
      <c r="C37" s="28">
        <v>0.6</v>
      </c>
      <c r="D37" s="29">
        <v>5</v>
      </c>
      <c r="E37" s="29">
        <v>1</v>
      </c>
      <c r="F37" s="29">
        <f>Max!$B$3*C37</f>
        <v>60</v>
      </c>
      <c r="G37" s="34"/>
      <c r="H37" s="35"/>
      <c r="I37" s="34">
        <f t="shared" si="0"/>
        <v>5</v>
      </c>
      <c r="J37" s="35">
        <f t="shared" si="1"/>
        <v>300</v>
      </c>
      <c r="K37" s="34"/>
      <c r="L37" s="36"/>
    </row>
    <row r="38" spans="1:22" ht="12.75" customHeight="1">
      <c r="A38" s="70"/>
      <c r="B38" s="27"/>
      <c r="C38" s="28">
        <v>0.65</v>
      </c>
      <c r="D38" s="29">
        <v>4</v>
      </c>
      <c r="E38" s="29">
        <v>1</v>
      </c>
      <c r="F38" s="29">
        <f>Max!$B$3*C38</f>
        <v>65</v>
      </c>
      <c r="G38" s="34"/>
      <c r="H38" s="35"/>
      <c r="I38" s="34">
        <f t="shared" si="0"/>
        <v>4</v>
      </c>
      <c r="J38" s="35">
        <f t="shared" si="1"/>
        <v>260</v>
      </c>
      <c r="K38" s="34"/>
      <c r="L38" s="36"/>
    </row>
    <row r="39" spans="1:22" ht="12.75" customHeight="1">
      <c r="A39" s="70"/>
      <c r="B39" s="27"/>
      <c r="C39" s="28">
        <v>0.7</v>
      </c>
      <c r="D39" s="29">
        <v>3</v>
      </c>
      <c r="E39" s="29">
        <v>2</v>
      </c>
      <c r="F39" s="29">
        <f>Max!$B$3*C39</f>
        <v>70</v>
      </c>
      <c r="G39" s="34"/>
      <c r="H39" s="35"/>
      <c r="I39" s="34">
        <f t="shared" si="0"/>
        <v>6</v>
      </c>
      <c r="J39" s="35">
        <f t="shared" si="1"/>
        <v>420</v>
      </c>
      <c r="K39" s="34"/>
      <c r="L39" s="36"/>
    </row>
    <row r="40" spans="1:22" ht="12.75" customHeight="1">
      <c r="A40" s="70"/>
      <c r="B40" s="27"/>
      <c r="C40" s="28">
        <v>0.75</v>
      </c>
      <c r="D40" s="29">
        <v>2</v>
      </c>
      <c r="E40" s="29">
        <v>2</v>
      </c>
      <c r="F40" s="29">
        <f>Max!$B$3*C40</f>
        <v>75</v>
      </c>
      <c r="G40" s="34"/>
      <c r="H40" s="35"/>
      <c r="I40" s="34">
        <f t="shared" si="0"/>
        <v>4</v>
      </c>
      <c r="J40" s="35">
        <f t="shared" si="1"/>
        <v>300</v>
      </c>
      <c r="K40" s="34"/>
      <c r="L40" s="36"/>
    </row>
    <row r="41" spans="1:22" ht="12.75" customHeight="1">
      <c r="A41" s="70"/>
      <c r="B41" s="27"/>
      <c r="C41" s="28">
        <v>0.7</v>
      </c>
      <c r="D41" s="33">
        <v>3</v>
      </c>
      <c r="E41" s="29">
        <v>2</v>
      </c>
      <c r="F41" s="29">
        <f>Max!$B$3*C41</f>
        <v>70</v>
      </c>
      <c r="G41" s="34"/>
      <c r="H41" s="35"/>
      <c r="I41" s="34">
        <f t="shared" si="0"/>
        <v>6</v>
      </c>
      <c r="J41" s="35">
        <f t="shared" si="1"/>
        <v>420</v>
      </c>
      <c r="K41" s="34"/>
      <c r="L41" s="36"/>
    </row>
    <row r="42" spans="1:22" ht="12.75" customHeight="1">
      <c r="A42" s="70"/>
      <c r="B42" s="27"/>
      <c r="C42" s="28">
        <v>0.65</v>
      </c>
      <c r="D42" s="33">
        <v>4</v>
      </c>
      <c r="E42" s="29">
        <v>1</v>
      </c>
      <c r="F42" s="29">
        <f>Max!$B$3*C42</f>
        <v>65</v>
      </c>
      <c r="G42" s="34"/>
      <c r="H42" s="35"/>
      <c r="I42" s="34">
        <f t="shared" si="0"/>
        <v>4</v>
      </c>
      <c r="J42" s="35">
        <f t="shared" si="1"/>
        <v>260</v>
      </c>
      <c r="K42" s="34"/>
      <c r="L42" s="36"/>
    </row>
    <row r="43" spans="1:22" ht="12.75" customHeight="1">
      <c r="A43" s="70"/>
      <c r="B43" s="27"/>
      <c r="C43" s="28">
        <v>0.6</v>
      </c>
      <c r="D43" s="33">
        <v>6</v>
      </c>
      <c r="E43" s="29">
        <v>1</v>
      </c>
      <c r="F43" s="29">
        <f>Max!$B$3*C43</f>
        <v>60</v>
      </c>
      <c r="G43" s="34"/>
      <c r="H43" s="35"/>
      <c r="I43" s="34">
        <f t="shared" si="0"/>
        <v>6</v>
      </c>
      <c r="J43" s="35">
        <f t="shared" si="1"/>
        <v>360</v>
      </c>
      <c r="K43" s="34"/>
      <c r="L43" s="36"/>
    </row>
    <row r="44" spans="1:22" ht="12.75" customHeight="1">
      <c r="A44" s="70"/>
      <c r="B44" s="27"/>
      <c r="C44" s="28">
        <v>0.55000000000000004</v>
      </c>
      <c r="D44" s="33">
        <v>8</v>
      </c>
      <c r="E44" s="29">
        <v>1</v>
      </c>
      <c r="F44" s="29">
        <f>Max!$B$3*C44</f>
        <v>55.000000000000007</v>
      </c>
      <c r="G44" s="34"/>
      <c r="H44" s="35"/>
      <c r="I44" s="34">
        <f t="shared" si="0"/>
        <v>8</v>
      </c>
      <c r="J44" s="35">
        <f t="shared" si="1"/>
        <v>440.00000000000006</v>
      </c>
      <c r="K44" s="34"/>
      <c r="L44" s="36"/>
    </row>
    <row r="45" spans="1:22" ht="12.75" customHeight="1">
      <c r="A45" s="70"/>
      <c r="B45" s="27"/>
      <c r="C45" s="28">
        <v>0.5</v>
      </c>
      <c r="D45" s="33">
        <v>10</v>
      </c>
      <c r="E45" s="29">
        <v>1</v>
      </c>
      <c r="F45" s="29">
        <f>Max!$B$3*C45</f>
        <v>50</v>
      </c>
      <c r="G45" s="34"/>
      <c r="H45" s="35"/>
      <c r="I45" s="34">
        <f t="shared" si="0"/>
        <v>10</v>
      </c>
      <c r="J45" s="35">
        <f t="shared" si="1"/>
        <v>500</v>
      </c>
      <c r="K45" s="34"/>
      <c r="L45" s="36"/>
    </row>
    <row r="46" spans="1:22" s="63" customFormat="1" ht="12.75" customHeight="1">
      <c r="A46" s="72">
        <v>2</v>
      </c>
      <c r="B46" s="54" t="s">
        <v>27</v>
      </c>
      <c r="C46" s="55"/>
      <c r="D46" s="59">
        <v>10</v>
      </c>
      <c r="E46" s="56">
        <v>5</v>
      </c>
      <c r="F46" s="56"/>
      <c r="G46" s="60"/>
      <c r="H46" s="61"/>
      <c r="I46" s="60"/>
      <c r="J46" s="61"/>
      <c r="K46" s="60"/>
      <c r="L46" s="62"/>
    </row>
    <row r="47" spans="1:22" ht="12.75" customHeight="1">
      <c r="A47" s="71">
        <v>3</v>
      </c>
      <c r="B47" s="38" t="s">
        <v>2</v>
      </c>
      <c r="C47" s="39">
        <v>0.5</v>
      </c>
      <c r="D47" s="40">
        <v>5</v>
      </c>
      <c r="E47" s="41">
        <v>1</v>
      </c>
      <c r="F47" s="41">
        <f>Max!$B$2*C47</f>
        <v>50</v>
      </c>
      <c r="G47" s="34">
        <f>D47*E47</f>
        <v>5</v>
      </c>
      <c r="H47" s="35">
        <f>F47*G47</f>
        <v>250</v>
      </c>
      <c r="I47" s="34"/>
      <c r="J47" s="35"/>
      <c r="K47" s="34"/>
      <c r="L47" s="36"/>
      <c r="M47" s="1">
        <f>G47</f>
        <v>5</v>
      </c>
      <c r="N47" s="1">
        <f>G48</f>
        <v>8</v>
      </c>
      <c r="O47" s="1">
        <f>G49+G50</f>
        <v>21</v>
      </c>
      <c r="P47">
        <v>0</v>
      </c>
      <c r="Q47">
        <v>0</v>
      </c>
    </row>
    <row r="48" spans="1:22" ht="12.75" customHeight="1">
      <c r="A48" s="71"/>
      <c r="B48" s="38"/>
      <c r="C48" s="39">
        <v>0.6</v>
      </c>
      <c r="D48" s="40">
        <v>4</v>
      </c>
      <c r="E48" s="41">
        <v>2</v>
      </c>
      <c r="F48" s="41">
        <f>Max!$B$2*C48</f>
        <v>60</v>
      </c>
      <c r="G48" s="34">
        <f>D48*E48</f>
        <v>8</v>
      </c>
      <c r="H48" s="35">
        <f>F48*G48</f>
        <v>480</v>
      </c>
      <c r="I48" s="34"/>
      <c r="J48" s="35"/>
      <c r="K48" s="34"/>
      <c r="L48" s="36"/>
    </row>
    <row r="49" spans="1:27" ht="12.75" customHeight="1">
      <c r="A49" s="71"/>
      <c r="B49" s="38"/>
      <c r="C49" s="39">
        <v>0.7</v>
      </c>
      <c r="D49" s="40">
        <v>3</v>
      </c>
      <c r="E49" s="41">
        <v>2</v>
      </c>
      <c r="F49" s="41">
        <f>Max!$B$2*C49</f>
        <v>70</v>
      </c>
      <c r="G49" s="34">
        <f>D49*E49</f>
        <v>6</v>
      </c>
      <c r="H49" s="35">
        <f>F49*G49</f>
        <v>420</v>
      </c>
      <c r="I49" s="34"/>
      <c r="J49" s="35"/>
      <c r="K49" s="34"/>
      <c r="L49" s="36"/>
    </row>
    <row r="50" spans="1:27" ht="12.75" customHeight="1">
      <c r="A50" s="71"/>
      <c r="B50" s="38"/>
      <c r="C50" s="39">
        <v>0.75</v>
      </c>
      <c r="D50" s="40">
        <v>3</v>
      </c>
      <c r="E50" s="41">
        <v>5</v>
      </c>
      <c r="F50" s="41">
        <f>Max!$B$2*C50</f>
        <v>75</v>
      </c>
      <c r="G50" s="34">
        <f>D50*E50</f>
        <v>15</v>
      </c>
      <c r="H50" s="35">
        <f>F50*G50</f>
        <v>1125</v>
      </c>
      <c r="I50" s="34"/>
      <c r="J50" s="35"/>
      <c r="K50" s="34"/>
      <c r="L50" s="36"/>
    </row>
    <row r="51" spans="1:27" ht="12.75" customHeight="1">
      <c r="A51" s="74">
        <v>4</v>
      </c>
      <c r="B51" s="66" t="s">
        <v>34</v>
      </c>
      <c r="C51" s="43"/>
      <c r="D51" s="45">
        <v>10</v>
      </c>
      <c r="E51" s="45">
        <v>5</v>
      </c>
      <c r="F51" s="45"/>
      <c r="G51" s="34"/>
      <c r="H51" s="35"/>
      <c r="I51" s="34"/>
      <c r="J51" s="35"/>
      <c r="K51" s="34"/>
      <c r="L51" s="36"/>
    </row>
    <row r="52" spans="1:27" ht="12.75" customHeight="1">
      <c r="A52" s="46">
        <v>5</v>
      </c>
      <c r="B52" s="47" t="s">
        <v>32</v>
      </c>
      <c r="C52" s="48"/>
      <c r="D52" s="67">
        <v>5</v>
      </c>
      <c r="E52" s="49">
        <v>5</v>
      </c>
      <c r="F52" s="49"/>
      <c r="G52" s="34"/>
      <c r="H52" s="35"/>
      <c r="I52" s="34"/>
      <c r="J52" s="35"/>
      <c r="K52" s="34"/>
      <c r="L52" s="36"/>
    </row>
    <row r="53" spans="1:27" ht="12.75" customHeight="1">
      <c r="C53" s="69"/>
      <c r="D53" s="7"/>
      <c r="E53" s="7"/>
      <c r="F53" s="7"/>
      <c r="G53" s="34"/>
      <c r="H53" s="35"/>
      <c r="I53" s="34"/>
      <c r="J53" s="35"/>
      <c r="K53" s="34"/>
      <c r="L53" s="36"/>
    </row>
    <row r="54" spans="1:27" s="3" customFormat="1" ht="12.75" customHeight="1">
      <c r="B54" s="68"/>
      <c r="C54" s="69"/>
      <c r="D54" s="7"/>
      <c r="E54" s="7"/>
      <c r="F54" s="7"/>
      <c r="G54" s="64">
        <f t="shared" ref="G54:L54" si="2">SUM(G7:G53)</f>
        <v>74</v>
      </c>
      <c r="H54" s="65">
        <f t="shared" si="2"/>
        <v>4875</v>
      </c>
      <c r="I54" s="64">
        <f t="shared" si="2"/>
        <v>142</v>
      </c>
      <c r="J54" s="65">
        <f t="shared" si="2"/>
        <v>8795</v>
      </c>
      <c r="K54" s="64">
        <f t="shared" si="2"/>
        <v>70</v>
      </c>
      <c r="L54" s="65">
        <f t="shared" si="2"/>
        <v>4680</v>
      </c>
      <c r="M54" s="5">
        <f>SUM(M11:M53)</f>
        <v>10</v>
      </c>
      <c r="N54" s="5">
        <f>SUM(N11:N53)</f>
        <v>18</v>
      </c>
      <c r="O54" s="5">
        <f>SUM(O11:O53)</f>
        <v>46</v>
      </c>
      <c r="P54" s="3">
        <f>SUM(P11:P53)</f>
        <v>0</v>
      </c>
      <c r="Q54" s="107">
        <f>SUM(Q11:Q53)</f>
        <v>0</v>
      </c>
      <c r="R54" s="5">
        <f>SUM(R7:R53)</f>
        <v>42</v>
      </c>
      <c r="S54" s="5">
        <f>SUM(S7:S53)</f>
        <v>39</v>
      </c>
      <c r="T54" s="5">
        <f>SUM(T7:T53)</f>
        <v>61</v>
      </c>
      <c r="U54" s="3">
        <f>SUM(U7:U53)</f>
        <v>0</v>
      </c>
      <c r="V54" s="3">
        <f>SUM(V7:V53)</f>
        <v>0</v>
      </c>
      <c r="W54" s="5">
        <f>SUM(W21:W53)</f>
        <v>10</v>
      </c>
      <c r="X54" s="5">
        <f>SUM(X21:X53)</f>
        <v>20</v>
      </c>
      <c r="Y54" s="5">
        <f>SUM(Y21:Y53)</f>
        <v>28</v>
      </c>
      <c r="Z54" s="3">
        <f>SUM(Z21:Z53)</f>
        <v>12</v>
      </c>
      <c r="AA54" s="3">
        <f>SUM(AA21:AA53)</f>
        <v>0</v>
      </c>
    </row>
    <row r="55" spans="1:27" ht="12.75" customHeight="1">
      <c r="A55" s="3" t="s">
        <v>21</v>
      </c>
      <c r="B55" s="3"/>
      <c r="C55" s="24"/>
      <c r="D55" s="16"/>
      <c r="E55" s="16"/>
      <c r="F55" s="16"/>
      <c r="G55" s="34"/>
      <c r="H55" s="35"/>
      <c r="I55" s="34"/>
      <c r="J55" s="35"/>
      <c r="K55" s="34"/>
      <c r="L55" s="36"/>
    </row>
    <row r="56" spans="1:27" ht="12.75" customHeight="1">
      <c r="A56" s="3" t="s">
        <v>12</v>
      </c>
      <c r="C56" s="69" t="s">
        <v>13</v>
      </c>
      <c r="D56" s="7" t="s">
        <v>14</v>
      </c>
      <c r="E56" s="7" t="s">
        <v>15</v>
      </c>
      <c r="F56" s="7" t="s">
        <v>16</v>
      </c>
      <c r="G56" s="34"/>
      <c r="H56" s="35"/>
      <c r="I56" s="34"/>
      <c r="J56" s="35"/>
      <c r="K56" s="34"/>
      <c r="L56" s="36"/>
    </row>
    <row r="57" spans="1:27" ht="12.75" customHeight="1">
      <c r="A57" s="71">
        <v>1</v>
      </c>
      <c r="B57" s="38" t="s">
        <v>2</v>
      </c>
      <c r="C57" s="39">
        <v>0.5</v>
      </c>
      <c r="D57" s="40">
        <v>5</v>
      </c>
      <c r="E57" s="41">
        <v>1</v>
      </c>
      <c r="F57" s="41">
        <f>Max!$B$2*C57</f>
        <v>50</v>
      </c>
      <c r="G57" s="34">
        <f>D57*E57</f>
        <v>5</v>
      </c>
      <c r="H57" s="35">
        <f>F57*G57</f>
        <v>250</v>
      </c>
      <c r="I57" s="34"/>
      <c r="J57" s="35"/>
      <c r="K57" s="34"/>
      <c r="L57" s="36"/>
      <c r="M57" s="1">
        <f>G57</f>
        <v>5</v>
      </c>
      <c r="N57" s="1">
        <f>G58</f>
        <v>8</v>
      </c>
      <c r="O57" s="1">
        <f>G59</f>
        <v>6</v>
      </c>
      <c r="P57" s="1">
        <f>G60</f>
        <v>10</v>
      </c>
      <c r="Q57">
        <v>0</v>
      </c>
    </row>
    <row r="58" spans="1:27" ht="12.75" customHeight="1">
      <c r="A58" s="71"/>
      <c r="B58" s="38"/>
      <c r="C58" s="39">
        <v>0.6</v>
      </c>
      <c r="D58" s="40">
        <v>4</v>
      </c>
      <c r="E58" s="41">
        <v>2</v>
      </c>
      <c r="F58" s="41">
        <f>Max!$B$2*C58</f>
        <v>60</v>
      </c>
      <c r="G58" s="34">
        <f>D58*E58</f>
        <v>8</v>
      </c>
      <c r="H58" s="35">
        <f>F58*G58</f>
        <v>480</v>
      </c>
      <c r="I58" s="34"/>
      <c r="J58" s="35"/>
      <c r="K58" s="34"/>
      <c r="L58" s="36"/>
    </row>
    <row r="59" spans="1:27" ht="12.75" customHeight="1">
      <c r="A59" s="71"/>
      <c r="B59" s="38"/>
      <c r="C59" s="39">
        <v>0.7</v>
      </c>
      <c r="D59" s="40">
        <v>3</v>
      </c>
      <c r="E59" s="41">
        <v>2</v>
      </c>
      <c r="F59" s="41">
        <f>Max!$B$2*C59</f>
        <v>70</v>
      </c>
      <c r="G59" s="34">
        <f>D59*E59</f>
        <v>6</v>
      </c>
      <c r="H59" s="35">
        <f>F59*G59</f>
        <v>420</v>
      </c>
      <c r="I59" s="34"/>
      <c r="J59" s="35"/>
      <c r="K59" s="34"/>
      <c r="L59" s="36"/>
    </row>
    <row r="60" spans="1:27" ht="12.75" customHeight="1">
      <c r="A60" s="71"/>
      <c r="B60" s="38"/>
      <c r="C60" s="39">
        <v>0.8</v>
      </c>
      <c r="D60" s="40">
        <v>2</v>
      </c>
      <c r="E60" s="41">
        <v>5</v>
      </c>
      <c r="F60" s="41">
        <f>Max!$B$2*C60</f>
        <v>80</v>
      </c>
      <c r="G60" s="34">
        <f>D60*E60</f>
        <v>10</v>
      </c>
      <c r="H60" s="35">
        <f>F60*G60</f>
        <v>800</v>
      </c>
      <c r="I60" s="34"/>
      <c r="J60" s="35"/>
      <c r="K60" s="34"/>
      <c r="L60" s="36"/>
    </row>
    <row r="61" spans="1:27" ht="12.75" customHeight="1">
      <c r="A61" s="70">
        <v>2</v>
      </c>
      <c r="B61" s="27" t="s">
        <v>17</v>
      </c>
      <c r="C61" s="28">
        <v>0.5</v>
      </c>
      <c r="D61" s="33">
        <v>5</v>
      </c>
      <c r="E61" s="29">
        <v>1</v>
      </c>
      <c r="F61" s="29">
        <f>Max!$B$3*C61</f>
        <v>50</v>
      </c>
      <c r="G61" s="34"/>
      <c r="H61" s="35"/>
      <c r="I61" s="34">
        <f>D61*E61</f>
        <v>5</v>
      </c>
      <c r="J61" s="35">
        <f>F61*I61</f>
        <v>250</v>
      </c>
      <c r="K61" s="34"/>
      <c r="L61" s="36"/>
      <c r="R61" s="1">
        <f>I61</f>
        <v>5</v>
      </c>
      <c r="S61" s="1">
        <f>I62</f>
        <v>4</v>
      </c>
      <c r="T61" s="1">
        <f>I63</f>
        <v>6</v>
      </c>
      <c r="U61" s="1">
        <f>I64</f>
        <v>12</v>
      </c>
      <c r="V61">
        <v>0</v>
      </c>
    </row>
    <row r="62" spans="1:27" ht="12.75" customHeight="1">
      <c r="A62" s="70"/>
      <c r="B62" s="27"/>
      <c r="C62" s="28">
        <v>0.6</v>
      </c>
      <c r="D62" s="33">
        <v>4</v>
      </c>
      <c r="E62" s="29">
        <v>1</v>
      </c>
      <c r="F62" s="29">
        <f>Max!$B$3*C62</f>
        <v>60</v>
      </c>
      <c r="G62" s="34"/>
      <c r="H62" s="35"/>
      <c r="I62" s="34">
        <f>D62*E62</f>
        <v>4</v>
      </c>
      <c r="J62" s="35">
        <f>F62*I62</f>
        <v>240</v>
      </c>
      <c r="K62" s="34"/>
      <c r="L62" s="36"/>
    </row>
    <row r="63" spans="1:27" ht="12.75" customHeight="1">
      <c r="A63" s="70"/>
      <c r="B63" s="27"/>
      <c r="C63" s="28">
        <v>0.7</v>
      </c>
      <c r="D63" s="33">
        <v>3</v>
      </c>
      <c r="E63" s="29">
        <v>2</v>
      </c>
      <c r="F63" s="29">
        <f>Max!$B$3*C63</f>
        <v>70</v>
      </c>
      <c r="G63" s="34"/>
      <c r="H63" s="35"/>
      <c r="I63" s="34">
        <f>D63*E63</f>
        <v>6</v>
      </c>
      <c r="J63" s="35">
        <f>F63*I63</f>
        <v>420</v>
      </c>
      <c r="K63" s="34"/>
      <c r="L63" s="36"/>
    </row>
    <row r="64" spans="1:27" ht="12.75" customHeight="1">
      <c r="A64" s="70"/>
      <c r="B64" s="27"/>
      <c r="C64" s="28">
        <v>0.8</v>
      </c>
      <c r="D64" s="33">
        <v>2</v>
      </c>
      <c r="E64" s="29">
        <v>6</v>
      </c>
      <c r="F64" s="29">
        <f>Max!$B$3*C64</f>
        <v>80</v>
      </c>
      <c r="G64" s="34"/>
      <c r="H64" s="35"/>
      <c r="I64" s="34">
        <f>D64*E64</f>
        <v>12</v>
      </c>
      <c r="J64" s="35">
        <f>F64*I64</f>
        <v>960</v>
      </c>
      <c r="K64" s="34"/>
      <c r="L64" s="36"/>
    </row>
    <row r="65" spans="1:27" ht="12.75" customHeight="1">
      <c r="A65" s="74">
        <v>3</v>
      </c>
      <c r="B65" s="66" t="s">
        <v>27</v>
      </c>
      <c r="C65" s="43"/>
      <c r="D65" s="45">
        <v>10</v>
      </c>
      <c r="E65" s="45">
        <v>5</v>
      </c>
      <c r="F65" s="45"/>
      <c r="G65" s="34"/>
      <c r="H65" s="35"/>
      <c r="I65" s="34"/>
      <c r="J65" s="35"/>
      <c r="K65" s="34"/>
      <c r="L65" s="36"/>
    </row>
    <row r="66" spans="1:27" ht="12.75" customHeight="1">
      <c r="A66" s="74">
        <v>4</v>
      </c>
      <c r="B66" s="66" t="s">
        <v>33</v>
      </c>
      <c r="C66" s="43"/>
      <c r="D66" s="45">
        <v>10</v>
      </c>
      <c r="E66" s="45">
        <v>5</v>
      </c>
      <c r="F66" s="45"/>
      <c r="G66" s="34"/>
      <c r="H66" s="35"/>
      <c r="I66" s="34"/>
      <c r="J66" s="35"/>
      <c r="K66" s="34"/>
      <c r="L66" s="36"/>
    </row>
    <row r="67" spans="1:27" ht="12.75" customHeight="1">
      <c r="A67" s="71">
        <v>5</v>
      </c>
      <c r="B67" s="38" t="s">
        <v>2</v>
      </c>
      <c r="C67" s="39">
        <v>0.55000000000000004</v>
      </c>
      <c r="D67" s="41">
        <v>3</v>
      </c>
      <c r="E67" s="41">
        <v>1</v>
      </c>
      <c r="F67" s="41">
        <f>Max!$B$2*C67</f>
        <v>55.000000000000007</v>
      </c>
      <c r="G67" s="34">
        <f>D67*E67</f>
        <v>3</v>
      </c>
      <c r="H67" s="35">
        <f>F67*G67</f>
        <v>165.00000000000003</v>
      </c>
      <c r="I67" s="34"/>
      <c r="J67" s="35"/>
      <c r="K67" s="34"/>
      <c r="L67" s="36"/>
      <c r="M67" s="1">
        <f>G67</f>
        <v>3</v>
      </c>
      <c r="N67" s="1">
        <f>G68</f>
        <v>3</v>
      </c>
      <c r="O67" s="1">
        <f>G69</f>
        <v>12</v>
      </c>
      <c r="P67">
        <v>0</v>
      </c>
      <c r="Q67">
        <v>0</v>
      </c>
    </row>
    <row r="68" spans="1:27" ht="12.75" customHeight="1">
      <c r="A68" s="71"/>
      <c r="B68" s="38"/>
      <c r="C68" s="39">
        <v>0.65</v>
      </c>
      <c r="D68" s="41">
        <v>3</v>
      </c>
      <c r="E68" s="41">
        <v>1</v>
      </c>
      <c r="F68" s="41">
        <f>Max!$B$2*C68</f>
        <v>65</v>
      </c>
      <c r="G68" s="34">
        <f>D68*E68</f>
        <v>3</v>
      </c>
      <c r="H68" s="35">
        <f>F68*G68</f>
        <v>195</v>
      </c>
      <c r="I68" s="34"/>
      <c r="J68" s="35"/>
      <c r="K68" s="34"/>
      <c r="L68" s="36"/>
    </row>
    <row r="69" spans="1:27" ht="12.75" customHeight="1">
      <c r="A69" s="71"/>
      <c r="B69" s="38"/>
      <c r="C69" s="39">
        <v>0.75</v>
      </c>
      <c r="D69" s="41">
        <v>3</v>
      </c>
      <c r="E69" s="41">
        <v>4</v>
      </c>
      <c r="F69" s="41">
        <f>Max!$B$2*C69</f>
        <v>75</v>
      </c>
      <c r="G69" s="34">
        <f>D69*E69</f>
        <v>12</v>
      </c>
      <c r="H69" s="35">
        <f>F69*G69</f>
        <v>900</v>
      </c>
      <c r="I69" s="34"/>
      <c r="J69" s="35"/>
      <c r="K69" s="34"/>
      <c r="L69" s="36"/>
    </row>
    <row r="70" spans="1:27" ht="12.75" customHeight="1">
      <c r="A70" s="46">
        <v>6</v>
      </c>
      <c r="B70" s="47" t="s">
        <v>28</v>
      </c>
      <c r="C70" s="48"/>
      <c r="D70" s="67">
        <v>5</v>
      </c>
      <c r="E70" s="49">
        <v>5</v>
      </c>
      <c r="F70" s="49"/>
      <c r="G70" s="34"/>
      <c r="H70" s="35"/>
      <c r="I70" s="34"/>
      <c r="J70" s="35"/>
      <c r="K70" s="34"/>
      <c r="L70" s="36"/>
    </row>
    <row r="71" spans="1:27" ht="12.75" customHeight="1">
      <c r="C71" s="24"/>
      <c r="D71" s="16"/>
      <c r="E71" s="16"/>
      <c r="F71" s="16"/>
      <c r="G71" s="34"/>
      <c r="H71" s="35"/>
      <c r="I71" s="34"/>
      <c r="J71" s="35"/>
      <c r="K71" s="34"/>
      <c r="L71" s="36"/>
    </row>
    <row r="72" spans="1:27" ht="12.75" customHeight="1">
      <c r="A72" s="3" t="s">
        <v>18</v>
      </c>
      <c r="C72" s="69" t="s">
        <v>13</v>
      </c>
      <c r="D72" s="7" t="s">
        <v>14</v>
      </c>
      <c r="E72" s="7" t="s">
        <v>15</v>
      </c>
      <c r="F72" s="7" t="s">
        <v>16</v>
      </c>
      <c r="G72" s="34"/>
      <c r="H72" s="35"/>
      <c r="I72" s="34"/>
      <c r="J72" s="35"/>
      <c r="K72" s="34"/>
      <c r="L72" s="36"/>
    </row>
    <row r="73" spans="1:27" ht="12.75" customHeight="1">
      <c r="A73" s="73">
        <v>1</v>
      </c>
      <c r="B73" s="51" t="s">
        <v>22</v>
      </c>
      <c r="C73" s="52">
        <v>0.5</v>
      </c>
      <c r="D73" s="58">
        <v>4</v>
      </c>
      <c r="E73" s="53">
        <v>1</v>
      </c>
      <c r="F73" s="53">
        <f>Max!$B$4*C73</f>
        <v>50</v>
      </c>
      <c r="G73" s="34"/>
      <c r="H73" s="35"/>
      <c r="I73" s="34"/>
      <c r="J73" s="35"/>
      <c r="K73" s="34">
        <f>D73*E73</f>
        <v>4</v>
      </c>
      <c r="L73" s="36">
        <f>F73*K73</f>
        <v>200</v>
      </c>
      <c r="W73" s="1">
        <f>K73</f>
        <v>4</v>
      </c>
      <c r="X73" s="1">
        <f>K74</f>
        <v>8</v>
      </c>
      <c r="Y73" s="1">
        <f>K75</f>
        <v>16</v>
      </c>
      <c r="Z73">
        <v>0</v>
      </c>
      <c r="AA73">
        <v>0</v>
      </c>
    </row>
    <row r="74" spans="1:27" ht="12.75" customHeight="1">
      <c r="A74" s="73"/>
      <c r="B74" s="51"/>
      <c r="C74" s="52">
        <v>0.6</v>
      </c>
      <c r="D74" s="58">
        <v>4</v>
      </c>
      <c r="E74" s="53">
        <v>2</v>
      </c>
      <c r="F74" s="53">
        <f>Max!$B$4*C74</f>
        <v>60</v>
      </c>
      <c r="G74" s="34"/>
      <c r="H74" s="35"/>
      <c r="I74" s="34"/>
      <c r="J74" s="35"/>
      <c r="K74" s="34">
        <f>D74*E74</f>
        <v>8</v>
      </c>
      <c r="L74" s="36">
        <f>F74*K74</f>
        <v>480</v>
      </c>
    </row>
    <row r="75" spans="1:27" ht="12.75" customHeight="1">
      <c r="A75" s="73"/>
      <c r="B75" s="51"/>
      <c r="C75" s="52">
        <v>0.7</v>
      </c>
      <c r="D75" s="58">
        <v>4</v>
      </c>
      <c r="E75" s="53">
        <v>4</v>
      </c>
      <c r="F75" s="53">
        <f>Max!$B$4*C75</f>
        <v>70</v>
      </c>
      <c r="G75" s="34"/>
      <c r="H75" s="35"/>
      <c r="I75" s="34"/>
      <c r="J75" s="35"/>
      <c r="K75" s="34">
        <f>D75*E75</f>
        <v>16</v>
      </c>
      <c r="L75" s="36">
        <f>F75*K75</f>
        <v>1120</v>
      </c>
    </row>
    <row r="76" spans="1:27" ht="12.75" customHeight="1">
      <c r="A76" s="70">
        <v>2</v>
      </c>
      <c r="B76" s="27" t="s">
        <v>17</v>
      </c>
      <c r="C76" s="28">
        <v>0.5</v>
      </c>
      <c r="D76" s="33">
        <v>5</v>
      </c>
      <c r="E76" s="29">
        <v>1</v>
      </c>
      <c r="F76" s="29">
        <f>Max!$B$3*C76</f>
        <v>50</v>
      </c>
      <c r="G76" s="34"/>
      <c r="H76" s="35"/>
      <c r="I76" s="34">
        <f>D76*E76</f>
        <v>5</v>
      </c>
      <c r="J76" s="35">
        <f>F76*I76</f>
        <v>250</v>
      </c>
      <c r="K76" s="34"/>
      <c r="L76" s="36"/>
      <c r="R76" s="1">
        <f>I76</f>
        <v>5</v>
      </c>
      <c r="S76" s="1">
        <f>I77</f>
        <v>10</v>
      </c>
      <c r="T76" s="1">
        <f>I78</f>
        <v>20</v>
      </c>
      <c r="U76">
        <v>0</v>
      </c>
      <c r="V76">
        <v>0</v>
      </c>
    </row>
    <row r="77" spans="1:27" ht="12.75" customHeight="1">
      <c r="A77" s="70"/>
      <c r="B77" s="27"/>
      <c r="C77" s="28">
        <v>0.6</v>
      </c>
      <c r="D77" s="33">
        <v>5</v>
      </c>
      <c r="E77" s="29">
        <v>2</v>
      </c>
      <c r="F77" s="29">
        <f>Max!$B$3*C77</f>
        <v>60</v>
      </c>
      <c r="G77" s="34"/>
      <c r="H77" s="35"/>
      <c r="I77" s="34">
        <f>D77*E77</f>
        <v>10</v>
      </c>
      <c r="J77" s="35">
        <f>F77*I77</f>
        <v>600</v>
      </c>
      <c r="K77" s="34"/>
      <c r="L77" s="36"/>
    </row>
    <row r="78" spans="1:27" ht="12.75" customHeight="1">
      <c r="A78" s="70"/>
      <c r="B78" s="27"/>
      <c r="C78" s="28">
        <v>0.7</v>
      </c>
      <c r="D78" s="33">
        <v>4</v>
      </c>
      <c r="E78" s="29">
        <v>5</v>
      </c>
      <c r="F78" s="29">
        <f>Max!$B$3*C78</f>
        <v>70</v>
      </c>
      <c r="G78" s="34"/>
      <c r="H78" s="35"/>
      <c r="I78" s="34">
        <f>D78*E78</f>
        <v>20</v>
      </c>
      <c r="J78" s="35">
        <f>F78*I78</f>
        <v>1400</v>
      </c>
      <c r="K78" s="34"/>
      <c r="L78" s="36"/>
    </row>
    <row r="79" spans="1:27" ht="12.75" customHeight="1">
      <c r="A79" s="74">
        <v>3</v>
      </c>
      <c r="B79" s="66" t="s">
        <v>27</v>
      </c>
      <c r="C79" s="43"/>
      <c r="D79" s="45">
        <v>10</v>
      </c>
      <c r="E79" s="45">
        <v>5</v>
      </c>
      <c r="F79" s="45"/>
      <c r="G79" s="34"/>
      <c r="H79" s="35"/>
      <c r="I79" s="34"/>
      <c r="J79" s="35"/>
      <c r="K79" s="34"/>
      <c r="L79" s="36"/>
    </row>
    <row r="80" spans="1:27" ht="12.75" customHeight="1">
      <c r="A80" s="73">
        <v>4</v>
      </c>
      <c r="B80" s="51" t="s">
        <v>4</v>
      </c>
      <c r="C80" s="52">
        <v>0.5</v>
      </c>
      <c r="D80" s="58">
        <v>4</v>
      </c>
      <c r="E80" s="53">
        <v>1</v>
      </c>
      <c r="F80" s="53">
        <f>Max!$B$4*C80</f>
        <v>50</v>
      </c>
      <c r="G80" s="34"/>
      <c r="H80" s="35"/>
      <c r="I80" s="34"/>
      <c r="J80" s="35"/>
      <c r="K80" s="34">
        <f>D80*E80</f>
        <v>4</v>
      </c>
      <c r="L80" s="36">
        <f>F80*K80</f>
        <v>200</v>
      </c>
      <c r="W80" s="1">
        <f>K80</f>
        <v>4</v>
      </c>
      <c r="X80" s="1">
        <f>K81</f>
        <v>4</v>
      </c>
      <c r="Y80" s="1">
        <f>K82+K83</f>
        <v>21</v>
      </c>
      <c r="Z80">
        <v>0</v>
      </c>
      <c r="AA80">
        <v>0</v>
      </c>
    </row>
    <row r="81" spans="1:22" ht="12.75" customHeight="1">
      <c r="A81" s="73"/>
      <c r="B81" s="51"/>
      <c r="C81" s="52">
        <v>0.6</v>
      </c>
      <c r="D81" s="58">
        <v>4</v>
      </c>
      <c r="E81" s="53">
        <v>1</v>
      </c>
      <c r="F81" s="53">
        <f>Max!$B$4*C81</f>
        <v>60</v>
      </c>
      <c r="G81" s="34"/>
      <c r="H81" s="35"/>
      <c r="I81" s="34"/>
      <c r="J81" s="35"/>
      <c r="K81" s="34">
        <f>D81*E81</f>
        <v>4</v>
      </c>
      <c r="L81" s="36">
        <f>F81*K81</f>
        <v>240</v>
      </c>
    </row>
    <row r="82" spans="1:22" ht="12.75" customHeight="1">
      <c r="A82" s="73"/>
      <c r="B82" s="51"/>
      <c r="C82" s="52">
        <v>0.7</v>
      </c>
      <c r="D82" s="58">
        <v>3</v>
      </c>
      <c r="E82" s="53">
        <v>2</v>
      </c>
      <c r="F82" s="53">
        <f>Max!$B$4*C82</f>
        <v>70</v>
      </c>
      <c r="G82" s="34"/>
      <c r="H82" s="35"/>
      <c r="I82" s="34"/>
      <c r="J82" s="35"/>
      <c r="K82" s="34">
        <f>D82*E82</f>
        <v>6</v>
      </c>
      <c r="L82" s="36">
        <f>F82*K82</f>
        <v>420</v>
      </c>
    </row>
    <row r="83" spans="1:22" ht="12.75" customHeight="1">
      <c r="A83" s="73"/>
      <c r="B83" s="51"/>
      <c r="C83" s="52">
        <v>0.75</v>
      </c>
      <c r="D83" s="58">
        <v>3</v>
      </c>
      <c r="E83" s="53">
        <v>5</v>
      </c>
      <c r="F83" s="53">
        <f>Max!$B$4*C83</f>
        <v>75</v>
      </c>
      <c r="G83" s="34"/>
      <c r="H83" s="35"/>
      <c r="I83" s="34"/>
      <c r="J83" s="35"/>
      <c r="K83" s="34">
        <f>D83*E83</f>
        <v>15</v>
      </c>
      <c r="L83" s="36">
        <f>F83*K83</f>
        <v>1125</v>
      </c>
    </row>
    <row r="84" spans="1:22" ht="12.75" customHeight="1">
      <c r="A84" s="74">
        <v>5</v>
      </c>
      <c r="B84" s="66" t="s">
        <v>26</v>
      </c>
      <c r="C84" s="43"/>
      <c r="D84" s="44">
        <v>5</v>
      </c>
      <c r="E84" s="45">
        <v>5</v>
      </c>
      <c r="F84" s="45"/>
      <c r="G84" s="34"/>
      <c r="H84" s="35"/>
      <c r="I84" s="34"/>
      <c r="J84" s="35"/>
      <c r="K84" s="34"/>
      <c r="L84" s="36"/>
    </row>
    <row r="85" spans="1:22" ht="12.75" customHeight="1">
      <c r="C85" s="24"/>
      <c r="D85" s="16"/>
      <c r="E85" s="16"/>
      <c r="F85" s="16"/>
      <c r="G85" s="34"/>
      <c r="H85" s="35"/>
      <c r="I85" s="34"/>
      <c r="J85" s="35"/>
      <c r="K85" s="34"/>
      <c r="L85" s="36"/>
    </row>
    <row r="86" spans="1:22" ht="12.75" customHeight="1">
      <c r="A86" s="3" t="s">
        <v>20</v>
      </c>
      <c r="C86" s="69" t="s">
        <v>13</v>
      </c>
      <c r="D86" s="7" t="s">
        <v>14</v>
      </c>
      <c r="E86" s="7" t="s">
        <v>15</v>
      </c>
      <c r="F86" s="7" t="s">
        <v>16</v>
      </c>
      <c r="G86" s="34"/>
      <c r="H86" s="35"/>
      <c r="I86" s="34"/>
      <c r="J86" s="35"/>
      <c r="K86" s="34"/>
      <c r="L86" s="36"/>
    </row>
    <row r="87" spans="1:22" ht="12.75" customHeight="1">
      <c r="A87" s="71">
        <v>1</v>
      </c>
      <c r="B87" s="38" t="s">
        <v>2</v>
      </c>
      <c r="C87" s="39">
        <v>0.5</v>
      </c>
      <c r="D87" s="40">
        <v>4</v>
      </c>
      <c r="E87" s="41">
        <v>1</v>
      </c>
      <c r="F87" s="41">
        <f>Max!$B$2*C87</f>
        <v>50</v>
      </c>
      <c r="G87" s="34">
        <f>D87*E87</f>
        <v>4</v>
      </c>
      <c r="H87" s="35">
        <f>F87*G87</f>
        <v>200</v>
      </c>
      <c r="I87" s="34"/>
      <c r="J87" s="35"/>
      <c r="K87" s="34"/>
      <c r="L87" s="36"/>
      <c r="M87" s="1">
        <f>G87</f>
        <v>4</v>
      </c>
      <c r="N87" s="1">
        <f>G88</f>
        <v>4</v>
      </c>
      <c r="O87" s="1">
        <f>G89+G90</f>
        <v>24</v>
      </c>
      <c r="P87">
        <v>0</v>
      </c>
      <c r="Q87">
        <v>0</v>
      </c>
    </row>
    <row r="88" spans="1:22" ht="12.75" customHeight="1">
      <c r="A88" s="71"/>
      <c r="B88" s="38"/>
      <c r="C88" s="39">
        <v>0.6</v>
      </c>
      <c r="D88" s="40">
        <v>4</v>
      </c>
      <c r="E88" s="41">
        <v>1</v>
      </c>
      <c r="F88" s="41">
        <f>Max!$B$2*C88</f>
        <v>60</v>
      </c>
      <c r="G88" s="34">
        <f>D88*E88</f>
        <v>4</v>
      </c>
      <c r="H88" s="35">
        <f>F88*G88</f>
        <v>240</v>
      </c>
      <c r="I88" s="34"/>
      <c r="J88" s="35"/>
      <c r="K88" s="34"/>
      <c r="L88" s="36"/>
    </row>
    <row r="89" spans="1:22" ht="12.75" customHeight="1">
      <c r="A89" s="71"/>
      <c r="B89" s="38"/>
      <c r="C89" s="39">
        <v>0.7</v>
      </c>
      <c r="D89" s="40">
        <v>3</v>
      </c>
      <c r="E89" s="41">
        <v>2</v>
      </c>
      <c r="F89" s="41">
        <f>Max!$B$2*C89</f>
        <v>70</v>
      </c>
      <c r="G89" s="34">
        <f>D89*E89</f>
        <v>6</v>
      </c>
      <c r="H89" s="35">
        <f>F89*G89</f>
        <v>420</v>
      </c>
      <c r="I89" s="34"/>
      <c r="J89" s="35"/>
      <c r="K89" s="34"/>
      <c r="L89" s="36"/>
    </row>
    <row r="90" spans="1:22" ht="12.75" customHeight="1">
      <c r="A90" s="71"/>
      <c r="B90" s="38"/>
      <c r="C90" s="39">
        <v>0.75</v>
      </c>
      <c r="D90" s="40">
        <v>3</v>
      </c>
      <c r="E90" s="41">
        <v>6</v>
      </c>
      <c r="F90" s="41">
        <f>Max!$B$2*C90</f>
        <v>75</v>
      </c>
      <c r="G90" s="34">
        <f>D90*E90</f>
        <v>18</v>
      </c>
      <c r="H90" s="35">
        <f>F90*G90</f>
        <v>1350</v>
      </c>
      <c r="I90" s="34"/>
      <c r="J90" s="35"/>
      <c r="K90" s="34"/>
      <c r="L90" s="36"/>
    </row>
    <row r="91" spans="1:22" ht="12.75" customHeight="1">
      <c r="A91" s="70">
        <v>2</v>
      </c>
      <c r="B91" s="27" t="s">
        <v>17</v>
      </c>
      <c r="C91" s="28">
        <v>0.5</v>
      </c>
      <c r="D91" s="33">
        <v>6</v>
      </c>
      <c r="E91" s="29">
        <v>1</v>
      </c>
      <c r="F91" s="29">
        <f>Max!$B$3*C91</f>
        <v>50</v>
      </c>
      <c r="G91" s="34"/>
      <c r="H91" s="35"/>
      <c r="I91" s="34">
        <f t="shared" ref="I91:I99" si="3">D91*E91</f>
        <v>6</v>
      </c>
      <c r="J91" s="35">
        <f t="shared" ref="J91:J99" si="4">F91*I91</f>
        <v>300</v>
      </c>
      <c r="K91" s="34"/>
      <c r="L91" s="36"/>
      <c r="R91" s="1">
        <f>I91+I99</f>
        <v>13</v>
      </c>
      <c r="S91" s="1">
        <f>I92+I98</f>
        <v>11</v>
      </c>
      <c r="T91" s="1">
        <f>I93+I94+I96+I97</f>
        <v>23</v>
      </c>
      <c r="U91" s="1">
        <f>I95</f>
        <v>4</v>
      </c>
      <c r="V91">
        <v>0</v>
      </c>
    </row>
    <row r="92" spans="1:22" ht="12.75" customHeight="1">
      <c r="A92" s="70"/>
      <c r="B92" s="27"/>
      <c r="C92" s="28">
        <v>0.6</v>
      </c>
      <c r="D92" s="33">
        <v>5</v>
      </c>
      <c r="E92" s="29">
        <v>1</v>
      </c>
      <c r="F92" s="29">
        <f>Max!$B$3*C92</f>
        <v>60</v>
      </c>
      <c r="G92" s="34"/>
      <c r="H92" s="35"/>
      <c r="I92" s="34">
        <f t="shared" si="3"/>
        <v>5</v>
      </c>
      <c r="J92" s="35">
        <f t="shared" si="4"/>
        <v>300</v>
      </c>
      <c r="K92" s="34"/>
      <c r="L92" s="36"/>
    </row>
    <row r="93" spans="1:22" ht="12.75" customHeight="1">
      <c r="A93" s="70"/>
      <c r="B93" s="27"/>
      <c r="C93" s="28">
        <v>0.7</v>
      </c>
      <c r="D93" s="33">
        <v>4</v>
      </c>
      <c r="E93" s="29">
        <v>2</v>
      </c>
      <c r="F93" s="29">
        <f>Max!$B$3*C93</f>
        <v>70</v>
      </c>
      <c r="G93" s="34"/>
      <c r="H93" s="35"/>
      <c r="I93" s="34">
        <f t="shared" si="3"/>
        <v>8</v>
      </c>
      <c r="J93" s="35">
        <f t="shared" si="4"/>
        <v>560</v>
      </c>
      <c r="K93" s="34"/>
      <c r="L93" s="36"/>
    </row>
    <row r="94" spans="1:22" ht="12.75" customHeight="1">
      <c r="A94" s="70"/>
      <c r="B94" s="27"/>
      <c r="C94" s="28">
        <v>0.75</v>
      </c>
      <c r="D94" s="33">
        <v>3</v>
      </c>
      <c r="E94" s="29">
        <v>2</v>
      </c>
      <c r="F94" s="29">
        <f>Max!$B$3*C94</f>
        <v>75</v>
      </c>
      <c r="G94" s="34"/>
      <c r="H94" s="35"/>
      <c r="I94" s="34">
        <f t="shared" si="3"/>
        <v>6</v>
      </c>
      <c r="J94" s="35">
        <f t="shared" si="4"/>
        <v>450</v>
      </c>
      <c r="K94" s="34"/>
      <c r="L94" s="36"/>
    </row>
    <row r="95" spans="1:22" ht="12.75" customHeight="1">
      <c r="A95" s="70"/>
      <c r="B95" s="27"/>
      <c r="C95" s="28">
        <v>0.8</v>
      </c>
      <c r="D95" s="33">
        <v>2</v>
      </c>
      <c r="E95" s="29">
        <v>2</v>
      </c>
      <c r="F95" s="29">
        <f>Max!$B$3*C95</f>
        <v>80</v>
      </c>
      <c r="G95" s="34"/>
      <c r="H95" s="35"/>
      <c r="I95" s="34">
        <f t="shared" si="3"/>
        <v>4</v>
      </c>
      <c r="J95" s="35">
        <f t="shared" si="4"/>
        <v>320</v>
      </c>
      <c r="K95" s="34"/>
      <c r="L95" s="36"/>
    </row>
    <row r="96" spans="1:22" ht="12.75" customHeight="1">
      <c r="A96" s="70"/>
      <c r="B96" s="27"/>
      <c r="C96" s="28">
        <v>0.75</v>
      </c>
      <c r="D96" s="33">
        <v>4</v>
      </c>
      <c r="E96" s="29">
        <v>1</v>
      </c>
      <c r="F96" s="29">
        <f>Max!$B$3*C96</f>
        <v>75</v>
      </c>
      <c r="G96" s="34"/>
      <c r="H96" s="35"/>
      <c r="I96" s="34">
        <f t="shared" si="3"/>
        <v>4</v>
      </c>
      <c r="J96" s="35">
        <f t="shared" si="4"/>
        <v>300</v>
      </c>
      <c r="K96" s="34"/>
      <c r="L96" s="36"/>
    </row>
    <row r="97" spans="1:27" ht="12.75" customHeight="1">
      <c r="A97" s="70"/>
      <c r="B97" s="27"/>
      <c r="C97" s="28">
        <v>0.7</v>
      </c>
      <c r="D97" s="33">
        <v>5</v>
      </c>
      <c r="E97" s="29">
        <v>1</v>
      </c>
      <c r="F97" s="29">
        <f>Max!$B$3*C97</f>
        <v>70</v>
      </c>
      <c r="G97" s="34"/>
      <c r="H97" s="35"/>
      <c r="I97" s="34">
        <f t="shared" si="3"/>
        <v>5</v>
      </c>
      <c r="J97" s="35">
        <f t="shared" si="4"/>
        <v>350</v>
      </c>
      <c r="K97" s="34"/>
      <c r="L97" s="36"/>
    </row>
    <row r="98" spans="1:27" ht="12.75" customHeight="1">
      <c r="A98" s="70"/>
      <c r="B98" s="27"/>
      <c r="C98" s="28">
        <v>0.6</v>
      </c>
      <c r="D98" s="33">
        <v>6</v>
      </c>
      <c r="E98" s="29">
        <v>1</v>
      </c>
      <c r="F98" s="29">
        <f>Max!$B$3*C98</f>
        <v>60</v>
      </c>
      <c r="G98" s="34"/>
      <c r="H98" s="35"/>
      <c r="I98" s="34">
        <f t="shared" si="3"/>
        <v>6</v>
      </c>
      <c r="J98" s="35">
        <f t="shared" si="4"/>
        <v>360</v>
      </c>
      <c r="K98" s="34"/>
      <c r="L98" s="36"/>
    </row>
    <row r="99" spans="1:27" ht="12.75" customHeight="1">
      <c r="A99" s="70"/>
      <c r="B99" s="27"/>
      <c r="C99" s="28">
        <v>0.5</v>
      </c>
      <c r="D99" s="33">
        <v>7</v>
      </c>
      <c r="E99" s="29">
        <v>1</v>
      </c>
      <c r="F99" s="29">
        <f>Max!$B$3*C99</f>
        <v>50</v>
      </c>
      <c r="G99" s="34"/>
      <c r="H99" s="35"/>
      <c r="I99" s="34">
        <f t="shared" si="3"/>
        <v>7</v>
      </c>
      <c r="J99" s="35">
        <f t="shared" si="4"/>
        <v>350</v>
      </c>
      <c r="K99" s="34"/>
      <c r="L99" s="36"/>
    </row>
    <row r="100" spans="1:27" ht="12.75" customHeight="1">
      <c r="A100" s="72">
        <v>3</v>
      </c>
      <c r="B100" s="54" t="s">
        <v>27</v>
      </c>
      <c r="C100" s="55"/>
      <c r="D100" s="59">
        <v>10</v>
      </c>
      <c r="E100" s="56">
        <v>5</v>
      </c>
      <c r="F100" s="56"/>
      <c r="G100" s="34"/>
      <c r="H100" s="35"/>
      <c r="I100" s="34"/>
      <c r="J100" s="35"/>
      <c r="K100" s="34"/>
      <c r="L100" s="36"/>
    </row>
    <row r="101" spans="1:27" ht="12.75" customHeight="1">
      <c r="A101" s="72">
        <v>4</v>
      </c>
      <c r="B101" s="54" t="s">
        <v>31</v>
      </c>
      <c r="C101" s="55"/>
      <c r="D101" s="59">
        <v>10</v>
      </c>
      <c r="E101" s="56">
        <v>5</v>
      </c>
      <c r="F101" s="56"/>
      <c r="G101" s="34"/>
      <c r="H101" s="35"/>
      <c r="I101" s="34"/>
      <c r="J101" s="35"/>
      <c r="K101" s="34"/>
      <c r="L101" s="36"/>
    </row>
    <row r="102" spans="1:27" ht="12.75" customHeight="1">
      <c r="A102" s="71">
        <v>5</v>
      </c>
      <c r="B102" s="38" t="s">
        <v>2</v>
      </c>
      <c r="C102" s="39">
        <v>0.55000000000000004</v>
      </c>
      <c r="D102" s="40">
        <v>3</v>
      </c>
      <c r="E102" s="41">
        <v>1</v>
      </c>
      <c r="F102" s="41">
        <f>Max!$B$2*C102</f>
        <v>55.000000000000007</v>
      </c>
      <c r="G102" s="34">
        <f>D102*E102</f>
        <v>3</v>
      </c>
      <c r="H102" s="35">
        <f>F102*G102</f>
        <v>165.00000000000003</v>
      </c>
      <c r="I102" s="34"/>
      <c r="J102" s="35"/>
      <c r="K102" s="34"/>
      <c r="L102" s="36"/>
      <c r="M102" s="1">
        <f>G102</f>
        <v>3</v>
      </c>
      <c r="N102" s="1">
        <f>G103</f>
        <v>3</v>
      </c>
      <c r="O102" s="1">
        <f>G104</f>
        <v>8</v>
      </c>
      <c r="P102">
        <v>0</v>
      </c>
      <c r="Q102">
        <v>0</v>
      </c>
    </row>
    <row r="103" spans="1:27" ht="12.75" customHeight="1">
      <c r="A103" s="71"/>
      <c r="B103" s="38"/>
      <c r="C103" s="39">
        <v>0.65</v>
      </c>
      <c r="D103" s="40">
        <v>3</v>
      </c>
      <c r="E103" s="41">
        <v>1</v>
      </c>
      <c r="F103" s="41">
        <f>Max!$B$2*C103</f>
        <v>65</v>
      </c>
      <c r="G103" s="34">
        <f>D103*E103</f>
        <v>3</v>
      </c>
      <c r="H103" s="35">
        <f>F103*G103</f>
        <v>195</v>
      </c>
      <c r="I103" s="34"/>
      <c r="J103" s="35"/>
      <c r="K103" s="34"/>
      <c r="L103" s="36"/>
    </row>
    <row r="104" spans="1:27" ht="12.75" customHeight="1">
      <c r="A104" s="71"/>
      <c r="B104" s="38"/>
      <c r="C104" s="39">
        <v>0.75</v>
      </c>
      <c r="D104" s="40">
        <v>2</v>
      </c>
      <c r="E104" s="41">
        <v>4</v>
      </c>
      <c r="F104" s="41">
        <f>Max!$B$2*C104</f>
        <v>75</v>
      </c>
      <c r="G104" s="34">
        <f>D104*E104</f>
        <v>8</v>
      </c>
      <c r="H104" s="35">
        <f>F104*G104</f>
        <v>600</v>
      </c>
      <c r="I104" s="34"/>
      <c r="J104" s="35"/>
      <c r="K104" s="34"/>
      <c r="L104" s="36"/>
    </row>
    <row r="105" spans="1:27" ht="12.75" customHeight="1">
      <c r="A105" s="46">
        <v>6</v>
      </c>
      <c r="B105" s="47" t="s">
        <v>32</v>
      </c>
      <c r="C105" s="48"/>
      <c r="D105" s="67">
        <v>6</v>
      </c>
      <c r="E105" s="49">
        <v>5</v>
      </c>
      <c r="F105" s="49"/>
      <c r="G105" s="34"/>
      <c r="H105" s="35"/>
      <c r="I105" s="34"/>
      <c r="J105" s="35"/>
      <c r="K105" s="34"/>
      <c r="L105" s="36"/>
    </row>
    <row r="106" spans="1:27" ht="12.75" customHeight="1">
      <c r="C106" s="69"/>
      <c r="D106" s="7"/>
      <c r="E106" s="7"/>
      <c r="F106" s="7"/>
      <c r="G106" s="34"/>
      <c r="H106" s="35"/>
      <c r="I106" s="34"/>
      <c r="J106" s="35"/>
      <c r="K106" s="34"/>
      <c r="L106" s="36"/>
    </row>
    <row r="107" spans="1:27" s="3" customFormat="1" ht="12.75" customHeight="1">
      <c r="B107" s="68"/>
      <c r="C107" s="69"/>
      <c r="D107" s="7"/>
      <c r="E107" s="7"/>
      <c r="F107" s="7"/>
      <c r="G107" s="64">
        <f t="shared" ref="G107:L107" si="5">SUM(G57:G106)</f>
        <v>93</v>
      </c>
      <c r="H107" s="65">
        <f t="shared" si="5"/>
        <v>6380</v>
      </c>
      <c r="I107" s="64">
        <f t="shared" si="5"/>
        <v>113</v>
      </c>
      <c r="J107" s="65">
        <f t="shared" si="5"/>
        <v>7410</v>
      </c>
      <c r="K107" s="64">
        <f t="shared" si="5"/>
        <v>57</v>
      </c>
      <c r="L107" s="65">
        <f t="shared" si="5"/>
        <v>3785</v>
      </c>
      <c r="M107" s="5">
        <f>SUM(M57:M106)</f>
        <v>15</v>
      </c>
      <c r="N107" s="5">
        <f>SUM(N57:N106)</f>
        <v>18</v>
      </c>
      <c r="O107" s="5">
        <f>SUM(O57:O106)</f>
        <v>50</v>
      </c>
      <c r="P107" s="5">
        <f>SUM(P57:P106)</f>
        <v>10</v>
      </c>
      <c r="Q107" s="107">
        <f>SUM(Q57:Q106)</f>
        <v>0</v>
      </c>
      <c r="R107" s="5">
        <f>SUM(R61:R106)</f>
        <v>23</v>
      </c>
      <c r="S107" s="5">
        <f>SUM(S61:S106)</f>
        <v>25</v>
      </c>
      <c r="T107" s="5">
        <f>SUM(T61:T106)</f>
        <v>49</v>
      </c>
      <c r="U107" s="5">
        <f>SUM(U61:U106)</f>
        <v>16</v>
      </c>
      <c r="V107" s="3">
        <f>SUM(V61:V106)</f>
        <v>0</v>
      </c>
      <c r="W107" s="5">
        <f>SUM(W73:W106)</f>
        <v>8</v>
      </c>
      <c r="X107" s="5">
        <f>SUM(X73:X106)</f>
        <v>12</v>
      </c>
      <c r="Y107" s="5">
        <f>SUM(Y73:Y106)</f>
        <v>37</v>
      </c>
      <c r="Z107" s="3">
        <f>SUM(Z73:Z106)</f>
        <v>0</v>
      </c>
      <c r="AA107" s="3">
        <f>SUM(AA73:AA106)</f>
        <v>0</v>
      </c>
    </row>
    <row r="108" spans="1:27" ht="12.75" customHeight="1">
      <c r="A108" s="3" t="s">
        <v>23</v>
      </c>
      <c r="B108" s="3"/>
      <c r="C108" s="24"/>
      <c r="D108" s="16"/>
      <c r="E108" s="16"/>
      <c r="F108" s="16"/>
      <c r="G108" s="34"/>
      <c r="H108" s="35"/>
      <c r="I108" s="34"/>
      <c r="J108" s="35"/>
      <c r="K108" s="34"/>
      <c r="L108" s="36"/>
    </row>
    <row r="109" spans="1:27" ht="12.75" customHeight="1">
      <c r="A109" s="3" t="s">
        <v>12</v>
      </c>
      <c r="C109" s="69" t="s">
        <v>13</v>
      </c>
      <c r="D109" s="7" t="s">
        <v>14</v>
      </c>
      <c r="E109" s="7" t="s">
        <v>15</v>
      </c>
      <c r="F109" s="7" t="s">
        <v>16</v>
      </c>
      <c r="G109" s="34"/>
      <c r="H109" s="35"/>
      <c r="I109" s="34"/>
      <c r="J109" s="35"/>
      <c r="K109" s="34"/>
      <c r="L109" s="36"/>
    </row>
    <row r="110" spans="1:27" ht="12.75" customHeight="1">
      <c r="A110" s="71">
        <v>1</v>
      </c>
      <c r="B110" s="38" t="s">
        <v>2</v>
      </c>
      <c r="C110" s="39">
        <v>0.5</v>
      </c>
      <c r="D110" s="40">
        <v>5</v>
      </c>
      <c r="E110" s="41">
        <v>1</v>
      </c>
      <c r="F110" s="41">
        <f>Max!$B$2*C110</f>
        <v>50</v>
      </c>
      <c r="G110" s="34">
        <f>D110*E110</f>
        <v>5</v>
      </c>
      <c r="H110" s="35">
        <f>F110*G110</f>
        <v>250</v>
      </c>
      <c r="I110" s="34"/>
      <c r="J110" s="35"/>
      <c r="K110" s="34"/>
      <c r="L110" s="36"/>
      <c r="M110" s="1">
        <f>G110</f>
        <v>5</v>
      </c>
      <c r="N110" s="1">
        <f>G111</f>
        <v>8</v>
      </c>
      <c r="O110" s="1">
        <f>G112</f>
        <v>6</v>
      </c>
      <c r="P110" s="1">
        <f>G113</f>
        <v>15</v>
      </c>
      <c r="Q110">
        <v>0</v>
      </c>
    </row>
    <row r="111" spans="1:27" ht="12.75" customHeight="1">
      <c r="A111" s="71"/>
      <c r="B111" s="38"/>
      <c r="C111" s="39">
        <v>0.6</v>
      </c>
      <c r="D111" s="40">
        <v>4</v>
      </c>
      <c r="E111" s="41">
        <v>2</v>
      </c>
      <c r="F111" s="41">
        <f>Max!$B$2*C111</f>
        <v>60</v>
      </c>
      <c r="G111" s="34">
        <f>D111*E111</f>
        <v>8</v>
      </c>
      <c r="H111" s="35">
        <f>F111*G111</f>
        <v>480</v>
      </c>
      <c r="I111" s="34"/>
      <c r="J111" s="35"/>
      <c r="K111" s="34"/>
      <c r="L111" s="36"/>
    </row>
    <row r="112" spans="1:27" ht="12.75" customHeight="1">
      <c r="A112" s="71"/>
      <c r="B112" s="38"/>
      <c r="C112" s="39">
        <v>0.7</v>
      </c>
      <c r="D112" s="40">
        <v>3</v>
      </c>
      <c r="E112" s="41">
        <v>2</v>
      </c>
      <c r="F112" s="41">
        <f>Max!$B$2*C112</f>
        <v>70</v>
      </c>
      <c r="G112" s="34">
        <f>D112*E112</f>
        <v>6</v>
      </c>
      <c r="H112" s="35">
        <f>F112*G112</f>
        <v>420</v>
      </c>
      <c r="I112" s="34"/>
      <c r="J112" s="35"/>
      <c r="K112" s="34"/>
      <c r="L112" s="36"/>
    </row>
    <row r="113" spans="1:27" ht="12.75" customHeight="1">
      <c r="A113" s="71"/>
      <c r="B113" s="38"/>
      <c r="C113" s="39">
        <v>0.8</v>
      </c>
      <c r="D113" s="40">
        <v>3</v>
      </c>
      <c r="E113" s="41">
        <v>5</v>
      </c>
      <c r="F113" s="41">
        <f>Max!$B$2*C113</f>
        <v>80</v>
      </c>
      <c r="G113" s="34">
        <f>D113*E113</f>
        <v>15</v>
      </c>
      <c r="H113" s="35">
        <f>F113*G113</f>
        <v>1200</v>
      </c>
      <c r="I113" s="34"/>
      <c r="J113" s="35"/>
      <c r="K113" s="34"/>
      <c r="L113" s="36"/>
    </row>
    <row r="114" spans="1:27" ht="12.75" customHeight="1">
      <c r="A114" s="70">
        <v>2</v>
      </c>
      <c r="B114" s="27" t="s">
        <v>17</v>
      </c>
      <c r="C114" s="28">
        <v>0.5</v>
      </c>
      <c r="D114" s="33">
        <v>5</v>
      </c>
      <c r="E114" s="29">
        <v>1</v>
      </c>
      <c r="F114" s="29">
        <f>Max!$B$3*C114</f>
        <v>50</v>
      </c>
      <c r="G114" s="34"/>
      <c r="H114" s="35"/>
      <c r="I114" s="34">
        <f>D114*E114</f>
        <v>5</v>
      </c>
      <c r="J114" s="35">
        <f>F114*I114</f>
        <v>250</v>
      </c>
      <c r="K114" s="34"/>
      <c r="L114" s="36"/>
      <c r="R114" s="1">
        <f>I114</f>
        <v>5</v>
      </c>
      <c r="S114" s="1">
        <f>I115</f>
        <v>4</v>
      </c>
      <c r="T114" s="1">
        <f>I116</f>
        <v>6</v>
      </c>
      <c r="U114" s="1">
        <f>I117</f>
        <v>15</v>
      </c>
      <c r="V114">
        <v>0</v>
      </c>
    </row>
    <row r="115" spans="1:27" ht="12.75" customHeight="1">
      <c r="A115" s="70"/>
      <c r="B115" s="27"/>
      <c r="C115" s="28">
        <v>0.6</v>
      </c>
      <c r="D115" s="33">
        <v>4</v>
      </c>
      <c r="E115" s="29">
        <v>1</v>
      </c>
      <c r="F115" s="29">
        <f>Max!$B$3*C115</f>
        <v>60</v>
      </c>
      <c r="G115" s="34"/>
      <c r="H115" s="35"/>
      <c r="I115" s="34">
        <f>D115*E115</f>
        <v>4</v>
      </c>
      <c r="J115" s="35">
        <f>F115*I115</f>
        <v>240</v>
      </c>
      <c r="K115" s="34"/>
      <c r="L115" s="36"/>
    </row>
    <row r="116" spans="1:27" ht="12.75" customHeight="1">
      <c r="A116" s="70"/>
      <c r="B116" s="27"/>
      <c r="C116" s="28">
        <v>0.7</v>
      </c>
      <c r="D116" s="33">
        <v>3</v>
      </c>
      <c r="E116" s="29">
        <v>2</v>
      </c>
      <c r="F116" s="29">
        <f>Max!$B$3*C116</f>
        <v>70</v>
      </c>
      <c r="G116" s="34"/>
      <c r="H116" s="35"/>
      <c r="I116" s="34">
        <f>D116*E116</f>
        <v>6</v>
      </c>
      <c r="J116" s="35">
        <f>F116*I116</f>
        <v>420</v>
      </c>
      <c r="K116" s="34"/>
      <c r="L116" s="36"/>
    </row>
    <row r="117" spans="1:27" ht="12.75" customHeight="1">
      <c r="A117" s="70"/>
      <c r="B117" s="27"/>
      <c r="C117" s="28">
        <v>0.8</v>
      </c>
      <c r="D117" s="33">
        <v>3</v>
      </c>
      <c r="E117" s="29">
        <v>5</v>
      </c>
      <c r="F117" s="29">
        <f>Max!$B$3*C117</f>
        <v>80</v>
      </c>
      <c r="G117" s="34"/>
      <c r="H117" s="35"/>
      <c r="I117" s="34">
        <f>D117*E117</f>
        <v>15</v>
      </c>
      <c r="J117" s="35">
        <f>F117*I117</f>
        <v>1200</v>
      </c>
      <c r="K117" s="34"/>
      <c r="L117" s="36"/>
    </row>
    <row r="118" spans="1:27" ht="12.75" customHeight="1">
      <c r="A118" s="72">
        <v>3</v>
      </c>
      <c r="B118" s="54" t="s">
        <v>27</v>
      </c>
      <c r="C118" s="55"/>
      <c r="D118" s="44">
        <v>10</v>
      </c>
      <c r="E118" s="45">
        <v>5</v>
      </c>
      <c r="F118" s="56"/>
      <c r="G118" s="34"/>
      <c r="H118" s="35"/>
      <c r="I118" s="34"/>
      <c r="J118" s="35"/>
      <c r="K118" s="34"/>
      <c r="L118" s="36"/>
    </row>
    <row r="119" spans="1:27" ht="12.75" customHeight="1">
      <c r="A119" s="72">
        <v>4</v>
      </c>
      <c r="B119" s="54" t="s">
        <v>33</v>
      </c>
      <c r="C119" s="55"/>
      <c r="D119" s="44">
        <v>10</v>
      </c>
      <c r="E119" s="45">
        <v>5</v>
      </c>
      <c r="F119" s="56"/>
      <c r="G119" s="34"/>
      <c r="H119" s="35"/>
      <c r="I119" s="34"/>
      <c r="J119" s="35"/>
      <c r="K119" s="34"/>
      <c r="L119" s="36"/>
    </row>
    <row r="120" spans="1:27" ht="12.75" customHeight="1">
      <c r="A120" s="71">
        <v>5</v>
      </c>
      <c r="B120" s="38" t="s">
        <v>2</v>
      </c>
      <c r="C120" s="39">
        <v>0.5</v>
      </c>
      <c r="D120" s="40">
        <v>5</v>
      </c>
      <c r="E120" s="41">
        <v>1</v>
      </c>
      <c r="F120" s="41">
        <f>Max!$B$2*C120</f>
        <v>50</v>
      </c>
      <c r="G120" s="34">
        <f>D120*E120</f>
        <v>5</v>
      </c>
      <c r="H120" s="35">
        <f>F120*G120</f>
        <v>250</v>
      </c>
      <c r="I120" s="34"/>
      <c r="J120" s="35"/>
      <c r="K120" s="34"/>
      <c r="L120" s="36"/>
      <c r="M120" s="1">
        <f>G120</f>
        <v>5</v>
      </c>
      <c r="N120" s="1">
        <f>G121</f>
        <v>5</v>
      </c>
      <c r="O120" s="1">
        <f>G122</f>
        <v>25</v>
      </c>
      <c r="P120">
        <v>0</v>
      </c>
      <c r="Q120">
        <v>0</v>
      </c>
    </row>
    <row r="121" spans="1:27" ht="12.75" customHeight="1">
      <c r="A121" s="71"/>
      <c r="B121" s="38"/>
      <c r="C121" s="39">
        <v>0.6</v>
      </c>
      <c r="D121" s="40">
        <v>5</v>
      </c>
      <c r="E121" s="41">
        <v>1</v>
      </c>
      <c r="F121" s="41">
        <f>Max!$B$2*C121</f>
        <v>60</v>
      </c>
      <c r="G121" s="34">
        <f>D121*E121</f>
        <v>5</v>
      </c>
      <c r="H121" s="35">
        <f>F121*G121</f>
        <v>300</v>
      </c>
      <c r="I121" s="34"/>
      <c r="J121" s="35"/>
      <c r="K121" s="34"/>
      <c r="L121" s="36"/>
    </row>
    <row r="122" spans="1:27" ht="12.75" customHeight="1">
      <c r="A122" s="71"/>
      <c r="B122" s="38"/>
      <c r="C122" s="39">
        <v>0.7</v>
      </c>
      <c r="D122" s="40">
        <v>5</v>
      </c>
      <c r="E122" s="41">
        <v>5</v>
      </c>
      <c r="F122" s="41">
        <f>Max!$B$2*C122</f>
        <v>70</v>
      </c>
      <c r="G122" s="34">
        <f>D122*E122</f>
        <v>25</v>
      </c>
      <c r="H122" s="35">
        <f>F122*G122</f>
        <v>1750</v>
      </c>
      <c r="I122" s="34"/>
      <c r="J122" s="35"/>
      <c r="K122" s="34"/>
      <c r="L122" s="36"/>
    </row>
    <row r="123" spans="1:27" ht="12.75" customHeight="1">
      <c r="A123" s="46">
        <v>6</v>
      </c>
      <c r="B123" s="47" t="s">
        <v>25</v>
      </c>
      <c r="C123" s="48"/>
      <c r="D123" s="67">
        <v>10</v>
      </c>
      <c r="E123" s="49">
        <v>3</v>
      </c>
      <c r="F123" s="49"/>
      <c r="G123" s="34"/>
      <c r="H123" s="35"/>
      <c r="I123" s="34"/>
      <c r="J123" s="35"/>
      <c r="K123" s="34"/>
      <c r="L123" s="36"/>
    </row>
    <row r="124" spans="1:27" ht="12.75" customHeight="1">
      <c r="C124" s="24"/>
      <c r="D124" s="16"/>
      <c r="E124" s="16"/>
      <c r="F124" s="16"/>
      <c r="G124" s="34"/>
      <c r="H124" s="35"/>
      <c r="I124" s="34"/>
      <c r="J124" s="35"/>
      <c r="K124" s="34"/>
      <c r="L124" s="36"/>
    </row>
    <row r="125" spans="1:27" ht="12.75" customHeight="1">
      <c r="A125" s="3" t="s">
        <v>18</v>
      </c>
      <c r="C125" s="69" t="s">
        <v>13</v>
      </c>
      <c r="D125" s="7" t="s">
        <v>14</v>
      </c>
      <c r="E125" s="7" t="s">
        <v>15</v>
      </c>
      <c r="F125" s="7" t="s">
        <v>16</v>
      </c>
      <c r="G125" s="34"/>
      <c r="H125" s="35"/>
      <c r="I125" s="34"/>
      <c r="J125" s="35"/>
      <c r="K125" s="34"/>
      <c r="L125" s="36"/>
    </row>
    <row r="126" spans="1:27" ht="12.75" customHeight="1">
      <c r="A126" s="73">
        <v>1</v>
      </c>
      <c r="B126" s="51" t="s">
        <v>22</v>
      </c>
      <c r="C126" s="52">
        <v>0.5</v>
      </c>
      <c r="D126" s="58">
        <v>4</v>
      </c>
      <c r="E126" s="53">
        <v>1</v>
      </c>
      <c r="F126" s="53">
        <f>Max!$B$4*C126</f>
        <v>50</v>
      </c>
      <c r="G126" s="34"/>
      <c r="H126" s="35"/>
      <c r="I126" s="34"/>
      <c r="J126" s="35"/>
      <c r="K126" s="34">
        <f>D126*E126</f>
        <v>4</v>
      </c>
      <c r="L126" s="36">
        <f>F126*K126</f>
        <v>200</v>
      </c>
      <c r="W126" s="1">
        <f>K126</f>
        <v>4</v>
      </c>
      <c r="X126" s="1">
        <f>K127</f>
        <v>4</v>
      </c>
      <c r="Y126" s="1">
        <f>K128+K129</f>
        <v>24</v>
      </c>
      <c r="Z126">
        <v>0</v>
      </c>
      <c r="AA126">
        <v>0</v>
      </c>
    </row>
    <row r="127" spans="1:27" ht="12.75" customHeight="1">
      <c r="A127" s="73"/>
      <c r="B127" s="51"/>
      <c r="C127" s="52">
        <v>0.6</v>
      </c>
      <c r="D127" s="58">
        <v>4</v>
      </c>
      <c r="E127" s="53">
        <v>1</v>
      </c>
      <c r="F127" s="53">
        <f>Max!$B$4*C127</f>
        <v>60</v>
      </c>
      <c r="G127" s="34"/>
      <c r="H127" s="35"/>
      <c r="I127" s="34"/>
      <c r="J127" s="35"/>
      <c r="K127" s="34">
        <f>D127*E127</f>
        <v>4</v>
      </c>
      <c r="L127" s="36">
        <f>F127*K127</f>
        <v>240</v>
      </c>
    </row>
    <row r="128" spans="1:27" ht="12.75" customHeight="1">
      <c r="A128" s="73"/>
      <c r="B128" s="51"/>
      <c r="C128" s="52">
        <v>0.7</v>
      </c>
      <c r="D128" s="58">
        <v>4</v>
      </c>
      <c r="E128" s="53">
        <v>2</v>
      </c>
      <c r="F128" s="53">
        <f>Max!$B$4*C128</f>
        <v>70</v>
      </c>
      <c r="G128" s="34"/>
      <c r="H128" s="35"/>
      <c r="I128" s="34"/>
      <c r="J128" s="35"/>
      <c r="K128" s="34">
        <f>D128*E128</f>
        <v>8</v>
      </c>
      <c r="L128" s="36">
        <f>F128*K128</f>
        <v>560</v>
      </c>
    </row>
    <row r="129" spans="1:27" ht="12.75" customHeight="1">
      <c r="A129" s="73"/>
      <c r="B129" s="51"/>
      <c r="C129" s="52">
        <v>0.75</v>
      </c>
      <c r="D129" s="58">
        <v>4</v>
      </c>
      <c r="E129" s="53">
        <v>4</v>
      </c>
      <c r="F129" s="53">
        <f>Max!$B$4*C129</f>
        <v>75</v>
      </c>
      <c r="G129" s="34"/>
      <c r="H129" s="35"/>
      <c r="I129" s="34"/>
      <c r="J129" s="35"/>
      <c r="K129" s="34">
        <f>D129*E129</f>
        <v>16</v>
      </c>
      <c r="L129" s="36">
        <f>F129*K129</f>
        <v>1200</v>
      </c>
    </row>
    <row r="130" spans="1:27" ht="12.75" customHeight="1">
      <c r="A130" s="70">
        <v>2</v>
      </c>
      <c r="B130" s="27" t="s">
        <v>17</v>
      </c>
      <c r="C130" s="28">
        <v>0.5</v>
      </c>
      <c r="D130" s="33">
        <v>6</v>
      </c>
      <c r="E130" s="29">
        <v>1</v>
      </c>
      <c r="F130" s="29">
        <f>Max!$B$3*C130</f>
        <v>50</v>
      </c>
      <c r="G130" s="34"/>
      <c r="H130" s="35"/>
      <c r="I130" s="34">
        <f t="shared" ref="I130:I140" si="6">D130*E130</f>
        <v>6</v>
      </c>
      <c r="J130" s="35">
        <f t="shared" ref="J130:J140" si="7">F130*I130</f>
        <v>300</v>
      </c>
      <c r="K130" s="34"/>
      <c r="L130" s="36"/>
      <c r="R130" s="1">
        <f>I130+I139+I140</f>
        <v>21</v>
      </c>
      <c r="S130" s="1">
        <f>I131+I137+I138</f>
        <v>16</v>
      </c>
      <c r="T130" s="1">
        <f>I132+I133+I135+I136</f>
        <v>24</v>
      </c>
      <c r="U130" s="1">
        <f>I134</f>
        <v>4</v>
      </c>
      <c r="V130">
        <v>0</v>
      </c>
    </row>
    <row r="131" spans="1:27" ht="12.75" customHeight="1">
      <c r="A131" s="70"/>
      <c r="B131" s="27"/>
      <c r="C131" s="28">
        <v>0.6</v>
      </c>
      <c r="D131" s="33">
        <v>5</v>
      </c>
      <c r="E131" s="29">
        <v>1</v>
      </c>
      <c r="F131" s="29">
        <f>Max!$B$3*C131</f>
        <v>60</v>
      </c>
      <c r="G131" s="34"/>
      <c r="H131" s="35"/>
      <c r="I131" s="34">
        <f t="shared" si="6"/>
        <v>5</v>
      </c>
      <c r="J131" s="35">
        <f t="shared" si="7"/>
        <v>300</v>
      </c>
      <c r="K131" s="34"/>
      <c r="L131" s="36"/>
    </row>
    <row r="132" spans="1:27" ht="12.75" customHeight="1">
      <c r="A132" s="70"/>
      <c r="B132" s="27"/>
      <c r="C132" s="28">
        <v>0.7</v>
      </c>
      <c r="D132" s="33">
        <v>4</v>
      </c>
      <c r="E132" s="29">
        <v>2</v>
      </c>
      <c r="F132" s="29">
        <f>Max!$B$3*C132</f>
        <v>70</v>
      </c>
      <c r="G132" s="34"/>
      <c r="H132" s="35"/>
      <c r="I132" s="34">
        <f t="shared" si="6"/>
        <v>8</v>
      </c>
      <c r="J132" s="35">
        <f t="shared" si="7"/>
        <v>560</v>
      </c>
      <c r="K132" s="34"/>
      <c r="L132" s="36"/>
    </row>
    <row r="133" spans="1:27" ht="12.75" customHeight="1">
      <c r="A133" s="70"/>
      <c r="B133" s="27"/>
      <c r="C133" s="28">
        <v>0.75</v>
      </c>
      <c r="D133" s="33">
        <v>3</v>
      </c>
      <c r="E133" s="29">
        <v>2</v>
      </c>
      <c r="F133" s="29">
        <f>Max!$B$3*C133</f>
        <v>75</v>
      </c>
      <c r="G133" s="34"/>
      <c r="H133" s="35"/>
      <c r="I133" s="34">
        <f t="shared" si="6"/>
        <v>6</v>
      </c>
      <c r="J133" s="35">
        <f t="shared" si="7"/>
        <v>450</v>
      </c>
      <c r="K133" s="34"/>
      <c r="L133" s="36"/>
    </row>
    <row r="134" spans="1:27" ht="12.75" customHeight="1">
      <c r="A134" s="70"/>
      <c r="B134" s="27"/>
      <c r="C134" s="28">
        <v>0.8</v>
      </c>
      <c r="D134" s="33">
        <v>2</v>
      </c>
      <c r="E134" s="29">
        <v>2</v>
      </c>
      <c r="F134" s="29">
        <f>Max!$B$3*C134</f>
        <v>80</v>
      </c>
      <c r="G134" s="34"/>
      <c r="H134" s="35"/>
      <c r="I134" s="34">
        <f t="shared" si="6"/>
        <v>4</v>
      </c>
      <c r="J134" s="35">
        <f t="shared" si="7"/>
        <v>320</v>
      </c>
      <c r="K134" s="34"/>
      <c r="L134" s="36"/>
    </row>
    <row r="135" spans="1:27" ht="12.75" customHeight="1">
      <c r="A135" s="70"/>
      <c r="B135" s="27"/>
      <c r="C135" s="28">
        <v>0.75</v>
      </c>
      <c r="D135" s="33">
        <v>3</v>
      </c>
      <c r="E135" s="29">
        <v>2</v>
      </c>
      <c r="F135" s="29">
        <f>Max!$B$3*C135</f>
        <v>75</v>
      </c>
      <c r="G135" s="34"/>
      <c r="H135" s="35"/>
      <c r="I135" s="34">
        <f t="shared" si="6"/>
        <v>6</v>
      </c>
      <c r="J135" s="35">
        <f t="shared" si="7"/>
        <v>450</v>
      </c>
      <c r="K135" s="34"/>
      <c r="L135" s="36"/>
    </row>
    <row r="136" spans="1:27" ht="12.75" customHeight="1">
      <c r="A136" s="70"/>
      <c r="B136" s="27"/>
      <c r="C136" s="28">
        <v>0.7</v>
      </c>
      <c r="D136" s="33">
        <v>4</v>
      </c>
      <c r="E136" s="29">
        <v>1</v>
      </c>
      <c r="F136" s="29">
        <f>Max!$B$3*C136</f>
        <v>70</v>
      </c>
      <c r="G136" s="34"/>
      <c r="H136" s="35"/>
      <c r="I136" s="34">
        <f t="shared" si="6"/>
        <v>4</v>
      </c>
      <c r="J136" s="35">
        <f t="shared" si="7"/>
        <v>280</v>
      </c>
      <c r="K136" s="34"/>
      <c r="L136" s="36"/>
    </row>
    <row r="137" spans="1:27" ht="12.75" customHeight="1">
      <c r="A137" s="70"/>
      <c r="B137" s="27"/>
      <c r="C137" s="28">
        <v>0.65</v>
      </c>
      <c r="D137" s="33">
        <v>5</v>
      </c>
      <c r="E137" s="29">
        <v>1</v>
      </c>
      <c r="F137" s="29">
        <f>Max!$B$3*C137</f>
        <v>65</v>
      </c>
      <c r="G137" s="34"/>
      <c r="H137" s="35"/>
      <c r="I137" s="34">
        <f t="shared" si="6"/>
        <v>5</v>
      </c>
      <c r="J137" s="35">
        <f t="shared" si="7"/>
        <v>325</v>
      </c>
      <c r="K137" s="34"/>
      <c r="L137" s="36"/>
    </row>
    <row r="138" spans="1:27" ht="12.75" customHeight="1">
      <c r="A138" s="70"/>
      <c r="B138" s="27"/>
      <c r="C138" s="28">
        <v>0.6</v>
      </c>
      <c r="D138" s="33">
        <v>6</v>
      </c>
      <c r="E138" s="29">
        <v>1</v>
      </c>
      <c r="F138" s="29">
        <f>Max!$B$3*C138</f>
        <v>60</v>
      </c>
      <c r="G138" s="34"/>
      <c r="H138" s="35"/>
      <c r="I138" s="34">
        <f t="shared" si="6"/>
        <v>6</v>
      </c>
      <c r="J138" s="35">
        <f t="shared" si="7"/>
        <v>360</v>
      </c>
      <c r="K138" s="34"/>
      <c r="L138" s="36"/>
    </row>
    <row r="139" spans="1:27" ht="12.75" customHeight="1">
      <c r="A139" s="70"/>
      <c r="B139" s="27"/>
      <c r="C139" s="28">
        <v>0.55000000000000004</v>
      </c>
      <c r="D139" s="33">
        <v>7</v>
      </c>
      <c r="E139" s="29">
        <v>1</v>
      </c>
      <c r="F139" s="29">
        <f>Max!$B$3*C139</f>
        <v>55.000000000000007</v>
      </c>
      <c r="G139" s="34"/>
      <c r="H139" s="35"/>
      <c r="I139" s="34">
        <f t="shared" si="6"/>
        <v>7</v>
      </c>
      <c r="J139" s="35">
        <f t="shared" si="7"/>
        <v>385.00000000000006</v>
      </c>
      <c r="K139" s="34"/>
      <c r="L139" s="36"/>
    </row>
    <row r="140" spans="1:27" ht="12.75" customHeight="1">
      <c r="A140" s="70"/>
      <c r="B140" s="27"/>
      <c r="C140" s="28">
        <v>0.5</v>
      </c>
      <c r="D140" s="33">
        <v>8</v>
      </c>
      <c r="E140" s="29">
        <v>1</v>
      </c>
      <c r="F140" s="29">
        <f>Max!$B$3*C140</f>
        <v>50</v>
      </c>
      <c r="G140" s="34"/>
      <c r="H140" s="35"/>
      <c r="I140" s="34">
        <f t="shared" si="6"/>
        <v>8</v>
      </c>
      <c r="J140" s="35">
        <f t="shared" si="7"/>
        <v>400</v>
      </c>
      <c r="K140" s="34"/>
      <c r="L140" s="36"/>
    </row>
    <row r="141" spans="1:27" ht="12.75" customHeight="1">
      <c r="A141" s="74">
        <v>3</v>
      </c>
      <c r="B141" s="66" t="s">
        <v>27</v>
      </c>
      <c r="C141" s="43"/>
      <c r="D141" s="45">
        <v>10</v>
      </c>
      <c r="E141" s="45">
        <v>5</v>
      </c>
      <c r="F141" s="45"/>
      <c r="G141" s="34"/>
      <c r="H141" s="35"/>
      <c r="I141" s="34"/>
      <c r="J141" s="35"/>
      <c r="K141" s="34"/>
      <c r="L141" s="36"/>
    </row>
    <row r="142" spans="1:27" ht="12.75" customHeight="1">
      <c r="A142" s="73">
        <v>4</v>
      </c>
      <c r="B142" s="51" t="s">
        <v>19</v>
      </c>
      <c r="C142" s="52">
        <v>0.6</v>
      </c>
      <c r="D142" s="58">
        <v>5</v>
      </c>
      <c r="E142" s="53">
        <v>1</v>
      </c>
      <c r="F142" s="53">
        <f>Max!$B$4*C142</f>
        <v>60</v>
      </c>
      <c r="G142" s="34"/>
      <c r="H142" s="35"/>
      <c r="I142" s="34"/>
      <c r="J142" s="35"/>
      <c r="K142" s="34">
        <f>D142*E142</f>
        <v>5</v>
      </c>
      <c r="L142" s="36">
        <f>F142*K142</f>
        <v>300</v>
      </c>
      <c r="W142">
        <v>0</v>
      </c>
      <c r="X142" s="1">
        <f>K142</f>
        <v>5</v>
      </c>
      <c r="Y142" s="1">
        <f>K143</f>
        <v>10</v>
      </c>
      <c r="Z142" s="1">
        <f>K144</f>
        <v>16</v>
      </c>
      <c r="AA142">
        <v>0</v>
      </c>
    </row>
    <row r="143" spans="1:27" ht="12.75" customHeight="1">
      <c r="A143" s="73"/>
      <c r="B143" s="51"/>
      <c r="C143" s="52">
        <v>0.7</v>
      </c>
      <c r="D143" s="58">
        <v>5</v>
      </c>
      <c r="E143" s="53">
        <v>2</v>
      </c>
      <c r="F143" s="53">
        <f>Max!$B$4*C143</f>
        <v>70</v>
      </c>
      <c r="G143" s="34"/>
      <c r="H143" s="35"/>
      <c r="I143" s="34"/>
      <c r="J143" s="35"/>
      <c r="K143" s="34">
        <f>D143*E143</f>
        <v>10</v>
      </c>
      <c r="L143" s="36">
        <f>F143*K143</f>
        <v>700</v>
      </c>
    </row>
    <row r="144" spans="1:27" ht="12.75" customHeight="1">
      <c r="A144" s="73"/>
      <c r="B144" s="51"/>
      <c r="C144" s="52">
        <v>0.8</v>
      </c>
      <c r="D144" s="58">
        <v>4</v>
      </c>
      <c r="E144" s="53">
        <v>4</v>
      </c>
      <c r="F144" s="53">
        <f>Max!$B$4*C144</f>
        <v>80</v>
      </c>
      <c r="G144" s="34"/>
      <c r="H144" s="35"/>
      <c r="I144" s="34"/>
      <c r="J144" s="35"/>
      <c r="K144" s="34">
        <f>D144*E144</f>
        <v>16</v>
      </c>
      <c r="L144" s="36">
        <f>F144*K144</f>
        <v>1280</v>
      </c>
    </row>
    <row r="145" spans="1:22" ht="12.75" customHeight="1">
      <c r="A145" s="74">
        <v>5</v>
      </c>
      <c r="B145" s="66" t="s">
        <v>26</v>
      </c>
      <c r="C145" s="43"/>
      <c r="D145" s="44">
        <v>5</v>
      </c>
      <c r="E145" s="45">
        <v>5</v>
      </c>
      <c r="F145" s="56"/>
      <c r="G145" s="34"/>
      <c r="H145" s="35"/>
      <c r="I145" s="34"/>
      <c r="J145" s="35"/>
      <c r="K145" s="34"/>
      <c r="L145" s="36"/>
    </row>
    <row r="146" spans="1:22" ht="12.75" customHeight="1">
      <c r="A146" s="74">
        <v>6</v>
      </c>
      <c r="B146" s="66" t="s">
        <v>25</v>
      </c>
      <c r="C146" s="43"/>
      <c r="D146" s="44">
        <v>10</v>
      </c>
      <c r="E146" s="45">
        <v>3</v>
      </c>
      <c r="F146" s="45"/>
      <c r="G146" s="34"/>
      <c r="H146" s="35"/>
      <c r="I146" s="34"/>
      <c r="J146" s="35"/>
      <c r="K146" s="34"/>
      <c r="L146" s="36"/>
    </row>
    <row r="147" spans="1:22" ht="12.75" customHeight="1">
      <c r="C147" s="24"/>
      <c r="D147" s="16"/>
      <c r="E147" s="16"/>
      <c r="F147" s="16"/>
      <c r="G147" s="34"/>
      <c r="H147" s="35"/>
      <c r="I147" s="34"/>
      <c r="J147" s="35"/>
      <c r="K147" s="34"/>
      <c r="L147" s="36"/>
    </row>
    <row r="148" spans="1:22" ht="12.75" customHeight="1">
      <c r="A148" s="3" t="s">
        <v>20</v>
      </c>
      <c r="C148" s="69" t="s">
        <v>13</v>
      </c>
      <c r="D148" s="7" t="s">
        <v>14</v>
      </c>
      <c r="E148" s="7" t="s">
        <v>15</v>
      </c>
      <c r="F148" s="7" t="s">
        <v>16</v>
      </c>
      <c r="G148" s="34"/>
      <c r="H148" s="35"/>
      <c r="I148" s="34"/>
      <c r="J148" s="35"/>
      <c r="K148" s="34"/>
      <c r="L148" s="36"/>
    </row>
    <row r="149" spans="1:22" ht="12.75" customHeight="1">
      <c r="A149" s="70">
        <v>1</v>
      </c>
      <c r="B149" s="27" t="s">
        <v>17</v>
      </c>
      <c r="C149" s="28">
        <v>0.5</v>
      </c>
      <c r="D149" s="33">
        <v>5</v>
      </c>
      <c r="E149" s="29">
        <v>1</v>
      </c>
      <c r="F149" s="29">
        <f>Max!$B$3*C149</f>
        <v>50</v>
      </c>
      <c r="G149" s="34"/>
      <c r="H149" s="35"/>
      <c r="I149" s="34">
        <f>D149*E149</f>
        <v>5</v>
      </c>
      <c r="J149" s="35">
        <f>F149*I149</f>
        <v>250</v>
      </c>
      <c r="K149" s="34"/>
      <c r="L149" s="36"/>
      <c r="R149" s="1">
        <f>I149</f>
        <v>5</v>
      </c>
      <c r="S149" s="1">
        <f>I150</f>
        <v>4</v>
      </c>
      <c r="T149" s="1">
        <f>I151</f>
        <v>6</v>
      </c>
      <c r="U149" s="1">
        <f>I152</f>
        <v>10</v>
      </c>
      <c r="V149">
        <v>0</v>
      </c>
    </row>
    <row r="150" spans="1:22" ht="12.75" customHeight="1">
      <c r="A150" s="70"/>
      <c r="B150" s="27"/>
      <c r="C150" s="28">
        <v>0.6</v>
      </c>
      <c r="D150" s="33">
        <v>4</v>
      </c>
      <c r="E150" s="29">
        <v>1</v>
      </c>
      <c r="F150" s="29">
        <f>Max!$B$3*C150</f>
        <v>60</v>
      </c>
      <c r="G150" s="34"/>
      <c r="H150" s="35"/>
      <c r="I150" s="34">
        <f>D150*E150</f>
        <v>4</v>
      </c>
      <c r="J150" s="35">
        <f>F150*I150</f>
        <v>240</v>
      </c>
      <c r="K150" s="34"/>
      <c r="L150" s="36"/>
    </row>
    <row r="151" spans="1:22" ht="12.75" customHeight="1">
      <c r="A151" s="70"/>
      <c r="B151" s="27"/>
      <c r="C151" s="28">
        <v>0.7</v>
      </c>
      <c r="D151" s="33">
        <v>3</v>
      </c>
      <c r="E151" s="29">
        <v>2</v>
      </c>
      <c r="F151" s="29">
        <f>Max!$B$3*C151</f>
        <v>70</v>
      </c>
      <c r="G151" s="34"/>
      <c r="H151" s="35"/>
      <c r="I151" s="34">
        <f>D151*E151</f>
        <v>6</v>
      </c>
      <c r="J151" s="35">
        <f>F151*I151</f>
        <v>420</v>
      </c>
      <c r="K151" s="34"/>
      <c r="L151" s="36"/>
    </row>
    <row r="152" spans="1:22" ht="12.75" customHeight="1">
      <c r="A152" s="70"/>
      <c r="B152" s="27"/>
      <c r="C152" s="28">
        <v>0.8</v>
      </c>
      <c r="D152" s="33">
        <v>2</v>
      </c>
      <c r="E152" s="29">
        <v>5</v>
      </c>
      <c r="F152" s="29">
        <f>Max!$B$3*C152</f>
        <v>80</v>
      </c>
      <c r="G152" s="34"/>
      <c r="H152" s="35"/>
      <c r="I152" s="34">
        <f>D152*E152</f>
        <v>10</v>
      </c>
      <c r="J152" s="35">
        <f>F152*I152</f>
        <v>800</v>
      </c>
      <c r="K152" s="34"/>
      <c r="L152" s="36"/>
    </row>
    <row r="153" spans="1:22" ht="12.75" customHeight="1">
      <c r="A153" s="71">
        <v>2</v>
      </c>
      <c r="B153" s="38" t="s">
        <v>2</v>
      </c>
      <c r="C153" s="39">
        <v>0.5</v>
      </c>
      <c r="D153" s="40">
        <v>5</v>
      </c>
      <c r="E153" s="41">
        <v>1</v>
      </c>
      <c r="F153" s="41">
        <f>Max!$B$2*C153</f>
        <v>50</v>
      </c>
      <c r="G153" s="34">
        <f>D153*E153</f>
        <v>5</v>
      </c>
      <c r="H153" s="35">
        <f>F153*G153</f>
        <v>250</v>
      </c>
      <c r="I153" s="34"/>
      <c r="J153" s="35"/>
      <c r="K153" s="34"/>
      <c r="L153" s="36"/>
      <c r="M153" s="1">
        <f>G153</f>
        <v>5</v>
      </c>
      <c r="N153" s="1">
        <f>G154</f>
        <v>5</v>
      </c>
      <c r="O153" s="1">
        <f>G155+G156</f>
        <v>30</v>
      </c>
      <c r="P153">
        <v>0</v>
      </c>
      <c r="Q153">
        <v>0</v>
      </c>
    </row>
    <row r="154" spans="1:22" ht="12.75" customHeight="1">
      <c r="A154" s="71"/>
      <c r="B154" s="38"/>
      <c r="C154" s="39">
        <v>0.6</v>
      </c>
      <c r="D154" s="40">
        <v>5</v>
      </c>
      <c r="E154" s="41">
        <v>1</v>
      </c>
      <c r="F154" s="41">
        <f>Max!$B$2*C154</f>
        <v>60</v>
      </c>
      <c r="G154" s="34">
        <f>D154*E154</f>
        <v>5</v>
      </c>
      <c r="H154" s="35">
        <f>F154*G154</f>
        <v>300</v>
      </c>
      <c r="I154" s="34"/>
      <c r="J154" s="35"/>
      <c r="K154" s="34"/>
      <c r="L154" s="36"/>
    </row>
    <row r="155" spans="1:22" ht="12.75" customHeight="1">
      <c r="A155" s="71"/>
      <c r="B155" s="38"/>
      <c r="C155" s="39">
        <v>0.7</v>
      </c>
      <c r="D155" s="40">
        <v>5</v>
      </c>
      <c r="E155" s="41">
        <v>2</v>
      </c>
      <c r="F155" s="41">
        <f>Max!$B$2*C155</f>
        <v>70</v>
      </c>
      <c r="G155" s="34">
        <f>D155*E155</f>
        <v>10</v>
      </c>
      <c r="H155" s="35">
        <f>F155*G155</f>
        <v>700</v>
      </c>
      <c r="I155" s="34"/>
      <c r="J155" s="35"/>
      <c r="K155" s="34"/>
      <c r="L155" s="36"/>
    </row>
    <row r="156" spans="1:22" ht="12.75" customHeight="1">
      <c r="A156" s="71"/>
      <c r="B156" s="38"/>
      <c r="C156" s="39">
        <v>0.75</v>
      </c>
      <c r="D156" s="40">
        <v>4</v>
      </c>
      <c r="E156" s="41">
        <v>5</v>
      </c>
      <c r="F156" s="41">
        <f>Max!$B$2*C156</f>
        <v>75</v>
      </c>
      <c r="G156" s="34">
        <f>D156*E156</f>
        <v>20</v>
      </c>
      <c r="H156" s="35">
        <f>F156*G156</f>
        <v>1500</v>
      </c>
      <c r="I156" s="34"/>
      <c r="J156" s="35"/>
      <c r="K156" s="34"/>
      <c r="L156" s="36"/>
    </row>
    <row r="157" spans="1:22" ht="12.75" customHeight="1">
      <c r="A157" s="70">
        <v>3</v>
      </c>
      <c r="B157" s="27" t="s">
        <v>17</v>
      </c>
      <c r="C157" s="28">
        <v>0.5</v>
      </c>
      <c r="D157" s="33">
        <v>6</v>
      </c>
      <c r="E157" s="29">
        <v>1</v>
      </c>
      <c r="F157" s="29">
        <f>Max!$B$3*C157</f>
        <v>50</v>
      </c>
      <c r="G157" s="34"/>
      <c r="H157" s="35"/>
      <c r="I157" s="34">
        <f>D157*E157</f>
        <v>6</v>
      </c>
      <c r="J157" s="35">
        <f>F157*I157</f>
        <v>300</v>
      </c>
      <c r="K157" s="34"/>
      <c r="L157" s="36"/>
      <c r="R157" s="1">
        <f>I157</f>
        <v>6</v>
      </c>
      <c r="S157" s="1">
        <f>I158+I159</f>
        <v>36</v>
      </c>
      <c r="T157">
        <v>0</v>
      </c>
      <c r="U157">
        <v>0</v>
      </c>
      <c r="V157">
        <v>0</v>
      </c>
    </row>
    <row r="158" spans="1:22" ht="12.75" customHeight="1">
      <c r="A158" s="70"/>
      <c r="B158" s="27"/>
      <c r="C158" s="28">
        <v>0.6</v>
      </c>
      <c r="D158" s="33">
        <v>6</v>
      </c>
      <c r="E158" s="29">
        <v>2</v>
      </c>
      <c r="F158" s="29">
        <f>Max!$B$3*C158</f>
        <v>60</v>
      </c>
      <c r="G158" s="34"/>
      <c r="H158" s="35"/>
      <c r="I158" s="34">
        <f>D158*E158</f>
        <v>12</v>
      </c>
      <c r="J158" s="35">
        <f>F158*I158</f>
        <v>720</v>
      </c>
      <c r="K158" s="34"/>
      <c r="L158" s="36"/>
    </row>
    <row r="159" spans="1:22" ht="12.75" customHeight="1">
      <c r="A159" s="70"/>
      <c r="B159" s="27"/>
      <c r="C159" s="28">
        <v>0.65</v>
      </c>
      <c r="D159" s="33">
        <v>6</v>
      </c>
      <c r="E159" s="29">
        <v>4</v>
      </c>
      <c r="F159" s="29">
        <f>Max!$B$3*C159</f>
        <v>65</v>
      </c>
      <c r="G159" s="34"/>
      <c r="H159" s="35"/>
      <c r="I159" s="34">
        <f>D159*E159</f>
        <v>24</v>
      </c>
      <c r="J159" s="35">
        <f>F159*I159</f>
        <v>1560</v>
      </c>
      <c r="K159" s="34"/>
      <c r="L159" s="36"/>
    </row>
    <row r="160" spans="1:22" ht="12.75" customHeight="1">
      <c r="A160" s="74">
        <v>4</v>
      </c>
      <c r="B160" s="66" t="s">
        <v>27</v>
      </c>
      <c r="C160" s="43"/>
      <c r="D160" s="44">
        <v>10</v>
      </c>
      <c r="E160" s="45">
        <v>5</v>
      </c>
      <c r="F160" s="45"/>
      <c r="G160" s="34"/>
      <c r="H160" s="35"/>
      <c r="I160" s="34"/>
      <c r="J160" s="35"/>
      <c r="K160" s="34"/>
      <c r="L160" s="36"/>
    </row>
    <row r="161" spans="1:27" ht="12.75" customHeight="1">
      <c r="A161" s="46">
        <v>5</v>
      </c>
      <c r="B161" s="47" t="s">
        <v>28</v>
      </c>
      <c r="C161" s="48"/>
      <c r="D161" s="67">
        <v>5</v>
      </c>
      <c r="E161" s="49">
        <v>5</v>
      </c>
      <c r="F161" s="49"/>
      <c r="G161" s="34"/>
      <c r="H161" s="35"/>
      <c r="I161" s="34"/>
      <c r="J161" s="35"/>
      <c r="K161" s="34"/>
      <c r="L161" s="36"/>
    </row>
    <row r="162" spans="1:27" ht="12.75" customHeight="1">
      <c r="C162" s="69"/>
      <c r="D162" s="7"/>
      <c r="E162" s="7"/>
      <c r="F162" s="7"/>
      <c r="G162" s="34"/>
      <c r="H162" s="35"/>
      <c r="I162" s="34"/>
      <c r="J162" s="35"/>
      <c r="K162" s="34"/>
      <c r="L162" s="36"/>
    </row>
    <row r="163" spans="1:27" s="3" customFormat="1" ht="12.75" customHeight="1">
      <c r="B163" s="68"/>
      <c r="C163" s="69"/>
      <c r="D163" s="7"/>
      <c r="E163" s="7"/>
      <c r="F163" s="7"/>
      <c r="G163" s="64">
        <f t="shared" ref="G163:L163" si="8">SUM(G110:G162)</f>
        <v>109</v>
      </c>
      <c r="H163" s="65">
        <f t="shared" si="8"/>
        <v>7400</v>
      </c>
      <c r="I163" s="64">
        <f t="shared" si="8"/>
        <v>162</v>
      </c>
      <c r="J163" s="65">
        <f t="shared" si="8"/>
        <v>10530</v>
      </c>
      <c r="K163" s="64">
        <f t="shared" si="8"/>
        <v>63</v>
      </c>
      <c r="L163" s="65">
        <f t="shared" si="8"/>
        <v>4480</v>
      </c>
      <c r="M163" s="5">
        <f>SUM(M110:M162)</f>
        <v>15</v>
      </c>
      <c r="N163" s="5">
        <f>SUM(N110:N162)</f>
        <v>18</v>
      </c>
      <c r="O163" s="5">
        <f>SUM(O110:O162)</f>
        <v>61</v>
      </c>
      <c r="P163" s="5">
        <f>SUM(P110:P162)</f>
        <v>15</v>
      </c>
      <c r="Q163" s="107">
        <f>SUM(Q110:Q162)</f>
        <v>0</v>
      </c>
      <c r="R163" s="5">
        <f>SUM(R114:R162)</f>
        <v>37</v>
      </c>
      <c r="S163" s="5">
        <f>SUM(S114:S162)</f>
        <v>60</v>
      </c>
      <c r="T163" s="5">
        <f>SUM(T114:T162)</f>
        <v>36</v>
      </c>
      <c r="U163" s="5">
        <f>SUM(U114:U162)</f>
        <v>29</v>
      </c>
      <c r="V163" s="3">
        <f>SUM(V114:V162)</f>
        <v>0</v>
      </c>
      <c r="W163" s="5">
        <f>SUM(W126:W162)</f>
        <v>4</v>
      </c>
      <c r="X163" s="5">
        <f>SUM(X126:X162)</f>
        <v>9</v>
      </c>
      <c r="Y163" s="5">
        <f>SUM(Y126:Y162)</f>
        <v>34</v>
      </c>
      <c r="Z163" s="3">
        <f>SUM(Z126:Z162)</f>
        <v>16</v>
      </c>
      <c r="AA163" s="3">
        <f>SUM(AA126:AA162)</f>
        <v>0</v>
      </c>
    </row>
    <row r="164" spans="1:27" ht="12.75" customHeight="1">
      <c r="A164" s="3" t="s">
        <v>24</v>
      </c>
      <c r="B164" s="3"/>
      <c r="C164" s="24"/>
      <c r="D164" s="16"/>
      <c r="E164" s="16"/>
      <c r="F164" s="16"/>
      <c r="G164" s="34"/>
      <c r="H164" s="35"/>
      <c r="I164" s="34"/>
      <c r="J164" s="35"/>
      <c r="K164" s="34"/>
      <c r="L164" s="36"/>
    </row>
    <row r="165" spans="1:27" ht="12.75" customHeight="1">
      <c r="A165" s="3" t="s">
        <v>12</v>
      </c>
      <c r="C165" s="69" t="s">
        <v>13</v>
      </c>
      <c r="D165" s="7" t="s">
        <v>14</v>
      </c>
      <c r="E165" s="7" t="s">
        <v>15</v>
      </c>
      <c r="F165" s="7" t="s">
        <v>16</v>
      </c>
      <c r="G165" s="34"/>
      <c r="H165" s="35"/>
      <c r="I165" s="34"/>
      <c r="J165" s="35"/>
      <c r="K165" s="34"/>
      <c r="L165" s="36"/>
    </row>
    <row r="166" spans="1:27" ht="12.75" customHeight="1">
      <c r="A166" s="71">
        <v>1</v>
      </c>
      <c r="B166" s="38" t="s">
        <v>2</v>
      </c>
      <c r="C166" s="39">
        <v>0.5</v>
      </c>
      <c r="D166" s="40">
        <v>5</v>
      </c>
      <c r="E166" s="41">
        <v>1</v>
      </c>
      <c r="F166" s="41">
        <f>Max!$B$2*C166</f>
        <v>50</v>
      </c>
      <c r="G166" s="34">
        <f>D166*E166</f>
        <v>5</v>
      </c>
      <c r="H166" s="35">
        <f>F166*G166</f>
        <v>250</v>
      </c>
      <c r="I166" s="34"/>
      <c r="J166" s="35"/>
      <c r="K166" s="34"/>
      <c r="L166" s="36"/>
      <c r="M166" s="1">
        <f>G166</f>
        <v>5</v>
      </c>
      <c r="N166" s="1">
        <f>G167</f>
        <v>4</v>
      </c>
      <c r="O166" s="1">
        <f>G168</f>
        <v>6</v>
      </c>
      <c r="P166" s="1">
        <f>G169+G170</f>
        <v>12</v>
      </c>
      <c r="Q166">
        <v>0</v>
      </c>
    </row>
    <row r="167" spans="1:27" ht="12.75" customHeight="1">
      <c r="A167" s="71"/>
      <c r="B167" s="38"/>
      <c r="C167" s="39">
        <v>0.6</v>
      </c>
      <c r="D167" s="40">
        <v>4</v>
      </c>
      <c r="E167" s="41">
        <v>1</v>
      </c>
      <c r="F167" s="41">
        <f>Max!$B$2*C167</f>
        <v>60</v>
      </c>
      <c r="G167" s="34">
        <f>D167*E167</f>
        <v>4</v>
      </c>
      <c r="H167" s="35">
        <f>F167*G167</f>
        <v>240</v>
      </c>
      <c r="I167" s="34"/>
      <c r="J167" s="35"/>
      <c r="K167" s="34"/>
      <c r="L167" s="36"/>
    </row>
    <row r="168" spans="1:27" ht="12.75" customHeight="1">
      <c r="A168" s="71"/>
      <c r="B168" s="38"/>
      <c r="C168" s="39">
        <v>0.7</v>
      </c>
      <c r="D168" s="40">
        <v>3</v>
      </c>
      <c r="E168" s="41">
        <v>2</v>
      </c>
      <c r="F168" s="41">
        <f>Max!$B$2*C168</f>
        <v>70</v>
      </c>
      <c r="G168" s="34">
        <f>D168*E168</f>
        <v>6</v>
      </c>
      <c r="H168" s="35">
        <f>F168*G168</f>
        <v>420</v>
      </c>
      <c r="I168" s="34"/>
      <c r="J168" s="35"/>
      <c r="K168" s="34"/>
      <c r="L168" s="36"/>
    </row>
    <row r="169" spans="1:27" ht="12.75" customHeight="1">
      <c r="A169" s="71"/>
      <c r="B169" s="38"/>
      <c r="C169" s="39">
        <v>0.8</v>
      </c>
      <c r="D169" s="40">
        <v>3</v>
      </c>
      <c r="E169" s="41">
        <v>2</v>
      </c>
      <c r="F169" s="41">
        <f>Max!$B$2*C169</f>
        <v>80</v>
      </c>
      <c r="G169" s="34">
        <f>D169*E169</f>
        <v>6</v>
      </c>
      <c r="H169" s="35">
        <f>F169*G169</f>
        <v>480</v>
      </c>
      <c r="I169" s="34"/>
      <c r="J169" s="35"/>
      <c r="K169" s="34"/>
      <c r="L169" s="36"/>
    </row>
    <row r="170" spans="1:27" ht="12.75" customHeight="1">
      <c r="A170" s="71"/>
      <c r="B170" s="38"/>
      <c r="C170" s="39">
        <v>0.85</v>
      </c>
      <c r="D170" s="40">
        <v>2</v>
      </c>
      <c r="E170" s="41">
        <v>3</v>
      </c>
      <c r="F170" s="41">
        <f>Max!$B$2*C170</f>
        <v>85</v>
      </c>
      <c r="G170" s="34">
        <f>D170*E170</f>
        <v>6</v>
      </c>
      <c r="H170" s="35">
        <f>F170*G170</f>
        <v>510</v>
      </c>
      <c r="I170" s="34"/>
      <c r="J170" s="35"/>
      <c r="K170" s="34"/>
      <c r="L170" s="36"/>
    </row>
    <row r="171" spans="1:27" ht="12.75" customHeight="1">
      <c r="A171" s="70">
        <v>2</v>
      </c>
      <c r="B171" s="27" t="s">
        <v>17</v>
      </c>
      <c r="C171" s="28">
        <v>0.5</v>
      </c>
      <c r="D171" s="33">
        <v>5</v>
      </c>
      <c r="E171" s="29">
        <v>1</v>
      </c>
      <c r="F171" s="29">
        <f>Max!$B$3*C171</f>
        <v>50</v>
      </c>
      <c r="G171" s="34"/>
      <c r="H171" s="35"/>
      <c r="I171" s="34">
        <f>D171*E171</f>
        <v>5</v>
      </c>
      <c r="J171" s="35">
        <f>F171*I171</f>
        <v>250</v>
      </c>
      <c r="K171" s="34"/>
      <c r="L171" s="36"/>
      <c r="R171" s="1">
        <f>I171</f>
        <v>5</v>
      </c>
      <c r="S171" s="1">
        <f>I172</f>
        <v>4</v>
      </c>
      <c r="T171" s="1">
        <f>I173</f>
        <v>6</v>
      </c>
      <c r="U171" s="1">
        <f>I174</f>
        <v>15</v>
      </c>
      <c r="V171">
        <v>0</v>
      </c>
    </row>
    <row r="172" spans="1:27" ht="12.75" customHeight="1">
      <c r="A172" s="70"/>
      <c r="B172" s="27"/>
      <c r="C172" s="28">
        <v>0.6</v>
      </c>
      <c r="D172" s="33">
        <v>4</v>
      </c>
      <c r="E172" s="29">
        <v>1</v>
      </c>
      <c r="F172" s="29">
        <f>Max!$B$3*C172</f>
        <v>60</v>
      </c>
      <c r="G172" s="34"/>
      <c r="H172" s="35"/>
      <c r="I172" s="34">
        <f>D172*E172</f>
        <v>4</v>
      </c>
      <c r="J172" s="35">
        <f>F172*I172</f>
        <v>240</v>
      </c>
      <c r="K172" s="34"/>
      <c r="L172" s="36"/>
    </row>
    <row r="173" spans="1:27" ht="12.75" customHeight="1">
      <c r="A173" s="70"/>
      <c r="B173" s="27"/>
      <c r="C173" s="28">
        <v>0.7</v>
      </c>
      <c r="D173" s="33">
        <v>3</v>
      </c>
      <c r="E173" s="29">
        <v>2</v>
      </c>
      <c r="F173" s="29">
        <f>Max!$B$3*C173</f>
        <v>70</v>
      </c>
      <c r="G173" s="34"/>
      <c r="H173" s="35"/>
      <c r="I173" s="34">
        <f>D173*E173</f>
        <v>6</v>
      </c>
      <c r="J173" s="35">
        <f>F173*I173</f>
        <v>420</v>
      </c>
      <c r="K173" s="34"/>
      <c r="L173" s="36"/>
    </row>
    <row r="174" spans="1:27" ht="12.75" customHeight="1">
      <c r="A174" s="70"/>
      <c r="B174" s="27"/>
      <c r="C174" s="28">
        <v>0.8</v>
      </c>
      <c r="D174" s="33">
        <v>3</v>
      </c>
      <c r="E174" s="29">
        <v>5</v>
      </c>
      <c r="F174" s="29">
        <f>Max!$B$3*C174</f>
        <v>80</v>
      </c>
      <c r="G174" s="34"/>
      <c r="H174" s="35"/>
      <c r="I174" s="34">
        <f>D174*E174</f>
        <v>15</v>
      </c>
      <c r="J174" s="35">
        <f>F174*I174</f>
        <v>1200</v>
      </c>
      <c r="K174" s="34"/>
      <c r="L174" s="36"/>
    </row>
    <row r="175" spans="1:27" ht="12.75" customHeight="1">
      <c r="A175" s="72">
        <v>3</v>
      </c>
      <c r="B175" s="54" t="s">
        <v>27</v>
      </c>
      <c r="C175" s="55"/>
      <c r="D175" s="59">
        <v>10</v>
      </c>
      <c r="E175" s="56">
        <v>5</v>
      </c>
      <c r="F175" s="56"/>
      <c r="G175" s="34"/>
      <c r="H175" s="35"/>
      <c r="I175" s="34"/>
      <c r="J175" s="35"/>
      <c r="K175" s="34"/>
      <c r="L175" s="36"/>
    </row>
    <row r="176" spans="1:27" ht="12.75" customHeight="1">
      <c r="A176" s="72">
        <v>4</v>
      </c>
      <c r="B176" s="54" t="s">
        <v>30</v>
      </c>
      <c r="C176" s="55"/>
      <c r="D176" s="59">
        <v>8</v>
      </c>
      <c r="E176" s="56">
        <v>5</v>
      </c>
      <c r="F176" s="56"/>
      <c r="G176" s="34"/>
      <c r="H176" s="35"/>
      <c r="I176" s="34"/>
      <c r="J176" s="35"/>
      <c r="K176" s="34"/>
      <c r="L176" s="36"/>
    </row>
    <row r="177" spans="1:27" ht="12.75" customHeight="1">
      <c r="A177" s="71">
        <v>5</v>
      </c>
      <c r="B177" s="38" t="s">
        <v>2</v>
      </c>
      <c r="C177" s="39">
        <v>0.5</v>
      </c>
      <c r="D177" s="40">
        <v>5</v>
      </c>
      <c r="E177" s="41">
        <v>1</v>
      </c>
      <c r="F177" s="41">
        <f>Max!$B$2*C177</f>
        <v>50</v>
      </c>
      <c r="G177" s="34">
        <f>D177*E177</f>
        <v>5</v>
      </c>
      <c r="H177" s="35">
        <f>F177*G177</f>
        <v>250</v>
      </c>
      <c r="I177" s="34"/>
      <c r="J177" s="35"/>
      <c r="K177" s="34"/>
      <c r="L177" s="36"/>
      <c r="M177" s="1">
        <f>G177</f>
        <v>5</v>
      </c>
      <c r="N177" s="1">
        <f>G178</f>
        <v>4</v>
      </c>
      <c r="O177" s="1">
        <f>G179</f>
        <v>6</v>
      </c>
      <c r="P177" s="1">
        <f>G180</f>
        <v>8</v>
      </c>
      <c r="Q177">
        <v>0</v>
      </c>
    </row>
    <row r="178" spans="1:27" ht="12.75" customHeight="1">
      <c r="A178" s="71"/>
      <c r="B178" s="38"/>
      <c r="C178" s="39">
        <v>0.6</v>
      </c>
      <c r="D178" s="40">
        <v>4</v>
      </c>
      <c r="E178" s="41">
        <v>1</v>
      </c>
      <c r="F178" s="41">
        <f>Max!$B$2*C178</f>
        <v>60</v>
      </c>
      <c r="G178" s="34">
        <f>D178*E178</f>
        <v>4</v>
      </c>
      <c r="H178" s="35">
        <f>F178*G178</f>
        <v>240</v>
      </c>
      <c r="I178" s="34"/>
      <c r="J178" s="35"/>
      <c r="K178" s="34"/>
      <c r="L178" s="36"/>
    </row>
    <row r="179" spans="1:27" ht="12.75" customHeight="1">
      <c r="A179" s="71"/>
      <c r="B179" s="38"/>
      <c r="C179" s="39">
        <v>0.7</v>
      </c>
      <c r="D179" s="40">
        <v>3</v>
      </c>
      <c r="E179" s="41">
        <v>2</v>
      </c>
      <c r="F179" s="41">
        <f>Max!$B$2*C179</f>
        <v>70</v>
      </c>
      <c r="G179" s="34">
        <f>D179*E179</f>
        <v>6</v>
      </c>
      <c r="H179" s="35">
        <f>F179*G179</f>
        <v>420</v>
      </c>
      <c r="I179" s="34"/>
      <c r="J179" s="35"/>
      <c r="K179" s="34"/>
      <c r="L179" s="36"/>
    </row>
    <row r="180" spans="1:27" ht="12.75" customHeight="1">
      <c r="A180" s="71"/>
      <c r="B180" s="38"/>
      <c r="C180" s="39">
        <v>0.8</v>
      </c>
      <c r="D180" s="40">
        <v>2</v>
      </c>
      <c r="E180" s="41">
        <v>4</v>
      </c>
      <c r="F180" s="41">
        <f>Max!$B$2*C180</f>
        <v>80</v>
      </c>
      <c r="G180" s="34">
        <f>D180*E180</f>
        <v>8</v>
      </c>
      <c r="H180" s="35">
        <f>F180*G180</f>
        <v>640</v>
      </c>
      <c r="I180" s="34"/>
      <c r="J180" s="35"/>
      <c r="K180" s="34"/>
      <c r="L180" s="36"/>
    </row>
    <row r="181" spans="1:27" ht="12.75" customHeight="1">
      <c r="A181" s="46">
        <v>6</v>
      </c>
      <c r="B181" s="47" t="s">
        <v>28</v>
      </c>
      <c r="C181" s="48"/>
      <c r="D181" s="67">
        <v>5</v>
      </c>
      <c r="E181" s="49">
        <v>5</v>
      </c>
      <c r="F181" s="49"/>
      <c r="G181" s="34"/>
      <c r="H181" s="35"/>
      <c r="I181" s="34"/>
      <c r="J181" s="35"/>
      <c r="K181" s="34"/>
      <c r="L181" s="36"/>
    </row>
    <row r="182" spans="1:27" ht="12.75" customHeight="1">
      <c r="C182" s="24"/>
      <c r="D182" s="16"/>
      <c r="E182" s="16"/>
      <c r="F182" s="16"/>
      <c r="G182" s="34"/>
      <c r="H182" s="35"/>
      <c r="I182" s="34"/>
      <c r="J182" s="35"/>
      <c r="K182" s="34"/>
      <c r="L182" s="36"/>
    </row>
    <row r="183" spans="1:27" ht="12.75" customHeight="1">
      <c r="A183" s="3" t="s">
        <v>18</v>
      </c>
      <c r="C183" s="69" t="s">
        <v>13</v>
      </c>
      <c r="D183" s="7" t="s">
        <v>14</v>
      </c>
      <c r="E183" s="7" t="s">
        <v>15</v>
      </c>
      <c r="F183" s="7" t="s">
        <v>16</v>
      </c>
      <c r="G183" s="34"/>
      <c r="H183" s="35"/>
      <c r="I183" s="34"/>
      <c r="J183" s="35"/>
      <c r="K183" s="34"/>
      <c r="L183" s="36"/>
    </row>
    <row r="184" spans="1:27" ht="12.75" customHeight="1">
      <c r="A184" s="70">
        <v>1</v>
      </c>
      <c r="B184" s="27" t="s">
        <v>17</v>
      </c>
      <c r="C184" s="28">
        <v>0.5</v>
      </c>
      <c r="D184" s="33">
        <v>5</v>
      </c>
      <c r="E184" s="29">
        <v>1</v>
      </c>
      <c r="F184" s="29">
        <f>Max!$B$3*C184</f>
        <v>50</v>
      </c>
      <c r="G184" s="34"/>
      <c r="H184" s="35"/>
      <c r="I184" s="34">
        <f>D184*E184</f>
        <v>5</v>
      </c>
      <c r="J184" s="35">
        <f>F184*I184</f>
        <v>250</v>
      </c>
      <c r="K184" s="34"/>
      <c r="L184" s="36"/>
      <c r="R184" s="1">
        <f>I184</f>
        <v>5</v>
      </c>
      <c r="S184" s="1">
        <f>I185</f>
        <v>4</v>
      </c>
      <c r="T184" s="1">
        <f>I186</f>
        <v>6</v>
      </c>
      <c r="U184" s="1">
        <f>I187+I188</f>
        <v>12</v>
      </c>
      <c r="V184">
        <v>0</v>
      </c>
    </row>
    <row r="185" spans="1:27" ht="12.75" customHeight="1">
      <c r="A185" s="70"/>
      <c r="B185" s="27"/>
      <c r="C185" s="28">
        <v>0.6</v>
      </c>
      <c r="D185" s="33">
        <v>4</v>
      </c>
      <c r="E185" s="29">
        <v>1</v>
      </c>
      <c r="F185" s="29">
        <f>Max!$B$3*C185</f>
        <v>60</v>
      </c>
      <c r="G185" s="34"/>
      <c r="H185" s="35"/>
      <c r="I185" s="34">
        <f>D185*E185</f>
        <v>4</v>
      </c>
      <c r="J185" s="35">
        <f>F185*I185</f>
        <v>240</v>
      </c>
      <c r="K185" s="34"/>
      <c r="L185" s="36"/>
    </row>
    <row r="186" spans="1:27" ht="12.75" customHeight="1">
      <c r="A186" s="70"/>
      <c r="B186" s="27"/>
      <c r="C186" s="28">
        <v>0.7</v>
      </c>
      <c r="D186" s="33">
        <v>3</v>
      </c>
      <c r="E186" s="29">
        <v>2</v>
      </c>
      <c r="F186" s="29">
        <f>Max!$B$3*C186</f>
        <v>70</v>
      </c>
      <c r="G186" s="34"/>
      <c r="H186" s="35"/>
      <c r="I186" s="34">
        <f>D186*E186</f>
        <v>6</v>
      </c>
      <c r="J186" s="35">
        <f>F186*I186</f>
        <v>420</v>
      </c>
      <c r="K186" s="34"/>
      <c r="L186" s="36"/>
    </row>
    <row r="187" spans="1:27" ht="12.75" customHeight="1">
      <c r="A187" s="70"/>
      <c r="B187" s="27"/>
      <c r="C187" s="28">
        <v>0.8</v>
      </c>
      <c r="D187" s="33">
        <v>3</v>
      </c>
      <c r="E187" s="29">
        <v>2</v>
      </c>
      <c r="F187" s="29">
        <f>Max!$B$3*C187</f>
        <v>80</v>
      </c>
      <c r="G187" s="34"/>
      <c r="H187" s="35"/>
      <c r="I187" s="34">
        <f>D187*E187</f>
        <v>6</v>
      </c>
      <c r="J187" s="35">
        <f>F187*I187</f>
        <v>480</v>
      </c>
      <c r="K187" s="34"/>
      <c r="L187" s="36"/>
    </row>
    <row r="188" spans="1:27" ht="12.75" customHeight="1">
      <c r="A188" s="70"/>
      <c r="B188" s="27"/>
      <c r="C188" s="28">
        <v>0.85</v>
      </c>
      <c r="D188" s="33">
        <v>2</v>
      </c>
      <c r="E188" s="29">
        <v>3</v>
      </c>
      <c r="F188" s="29">
        <f>Max!$B$3*C188</f>
        <v>85</v>
      </c>
      <c r="G188" s="34"/>
      <c r="H188" s="35"/>
      <c r="I188" s="34">
        <f>D188*E188</f>
        <v>6</v>
      </c>
      <c r="J188" s="35">
        <f>F188*I188</f>
        <v>510</v>
      </c>
      <c r="K188" s="34"/>
      <c r="L188" s="36"/>
    </row>
    <row r="189" spans="1:27" ht="12.75" customHeight="1">
      <c r="A189" s="73">
        <v>2</v>
      </c>
      <c r="B189" s="51" t="s">
        <v>4</v>
      </c>
      <c r="C189" s="52">
        <v>0.5</v>
      </c>
      <c r="D189" s="58">
        <v>4</v>
      </c>
      <c r="E189" s="53">
        <v>1</v>
      </c>
      <c r="F189" s="53">
        <f>Max!$B$4*C189</f>
        <v>50</v>
      </c>
      <c r="G189" s="34"/>
      <c r="H189" s="35"/>
      <c r="I189" s="34"/>
      <c r="J189" s="35"/>
      <c r="K189" s="34">
        <f>D189*E189</f>
        <v>4</v>
      </c>
      <c r="L189" s="36">
        <f>F189*K189</f>
        <v>200</v>
      </c>
      <c r="W189" s="1">
        <f>K189</f>
        <v>4</v>
      </c>
      <c r="X189" s="1">
        <f>K190</f>
        <v>4</v>
      </c>
      <c r="Y189" s="1">
        <f>K191</f>
        <v>6</v>
      </c>
      <c r="Z189" s="1">
        <f>K192+K193</f>
        <v>12</v>
      </c>
      <c r="AA189">
        <v>0</v>
      </c>
    </row>
    <row r="190" spans="1:27" ht="12.75" customHeight="1">
      <c r="A190" s="73"/>
      <c r="B190" s="51"/>
      <c r="C190" s="52">
        <v>0.6</v>
      </c>
      <c r="D190" s="58">
        <v>4</v>
      </c>
      <c r="E190" s="53">
        <v>1</v>
      </c>
      <c r="F190" s="53">
        <f>Max!$B$4*C190</f>
        <v>60</v>
      </c>
      <c r="G190" s="34"/>
      <c r="H190" s="35"/>
      <c r="I190" s="34"/>
      <c r="J190" s="35"/>
      <c r="K190" s="34">
        <f>D190*E190</f>
        <v>4</v>
      </c>
      <c r="L190" s="36">
        <f>F190*K190</f>
        <v>240</v>
      </c>
    </row>
    <row r="191" spans="1:27" ht="12.75" customHeight="1">
      <c r="A191" s="73"/>
      <c r="B191" s="51"/>
      <c r="C191" s="52">
        <v>0.7</v>
      </c>
      <c r="D191" s="58">
        <v>3</v>
      </c>
      <c r="E191" s="53">
        <v>2</v>
      </c>
      <c r="F191" s="53">
        <f>Max!$B$4*C191</f>
        <v>70</v>
      </c>
      <c r="G191" s="34"/>
      <c r="H191" s="35"/>
      <c r="I191" s="34"/>
      <c r="J191" s="35"/>
      <c r="K191" s="34">
        <f>D191*E191</f>
        <v>6</v>
      </c>
      <c r="L191" s="36">
        <f>F191*K191</f>
        <v>420</v>
      </c>
    </row>
    <row r="192" spans="1:27" ht="12.75" customHeight="1">
      <c r="A192" s="73"/>
      <c r="B192" s="51"/>
      <c r="C192" s="52">
        <v>0.8</v>
      </c>
      <c r="D192" s="58">
        <v>3</v>
      </c>
      <c r="E192" s="53">
        <v>2</v>
      </c>
      <c r="F192" s="53">
        <f>Max!$B$4*C192</f>
        <v>80</v>
      </c>
      <c r="G192" s="34"/>
      <c r="H192" s="35"/>
      <c r="I192" s="34"/>
      <c r="J192" s="35"/>
      <c r="K192" s="34">
        <f>D192*E192</f>
        <v>6</v>
      </c>
      <c r="L192" s="36">
        <f>F192*K192</f>
        <v>480</v>
      </c>
    </row>
    <row r="193" spans="1:22" ht="12.75" customHeight="1">
      <c r="A193" s="73"/>
      <c r="B193" s="51"/>
      <c r="C193" s="52">
        <v>0.85</v>
      </c>
      <c r="D193" s="58">
        <v>2</v>
      </c>
      <c r="E193" s="53">
        <v>3</v>
      </c>
      <c r="F193" s="53">
        <f>Max!$B$4*C193</f>
        <v>85</v>
      </c>
      <c r="G193" s="34"/>
      <c r="H193" s="35"/>
      <c r="I193" s="34"/>
      <c r="J193" s="35"/>
      <c r="K193" s="34">
        <f>D193*E193</f>
        <v>6</v>
      </c>
      <c r="L193" s="36">
        <f>F193*K193</f>
        <v>510</v>
      </c>
    </row>
    <row r="194" spans="1:22" ht="12.75" customHeight="1">
      <c r="A194" s="70">
        <v>3</v>
      </c>
      <c r="B194" s="27" t="s">
        <v>17</v>
      </c>
      <c r="C194" s="28">
        <v>0.55000000000000004</v>
      </c>
      <c r="D194" s="33">
        <v>5</v>
      </c>
      <c r="E194" s="29">
        <v>1</v>
      </c>
      <c r="F194" s="29">
        <f>Max!$B$3*C194</f>
        <v>55.000000000000007</v>
      </c>
      <c r="G194" s="34"/>
      <c r="H194" s="35"/>
      <c r="I194" s="34">
        <f>D194*E194</f>
        <v>5</v>
      </c>
      <c r="J194" s="35">
        <f>F194*I194</f>
        <v>275.00000000000006</v>
      </c>
      <c r="K194" s="34"/>
      <c r="L194" s="36"/>
      <c r="R194" s="1">
        <f>I194</f>
        <v>5</v>
      </c>
      <c r="S194" s="1">
        <f>I195</f>
        <v>5</v>
      </c>
      <c r="T194" s="1">
        <f>I196</f>
        <v>16</v>
      </c>
      <c r="U194">
        <v>0</v>
      </c>
      <c r="V194">
        <v>0</v>
      </c>
    </row>
    <row r="195" spans="1:22" ht="12.75" customHeight="1">
      <c r="A195" s="70"/>
      <c r="B195" s="27"/>
      <c r="C195" s="28">
        <v>0.65</v>
      </c>
      <c r="D195" s="33">
        <v>5</v>
      </c>
      <c r="E195" s="29">
        <v>1</v>
      </c>
      <c r="F195" s="29">
        <f>Max!$B$3*C195</f>
        <v>65</v>
      </c>
      <c r="G195" s="34"/>
      <c r="H195" s="35"/>
      <c r="I195" s="34">
        <f>D195*E195</f>
        <v>5</v>
      </c>
      <c r="J195" s="35">
        <f>F195*I195</f>
        <v>325</v>
      </c>
      <c r="K195" s="34"/>
      <c r="L195" s="36"/>
    </row>
    <row r="196" spans="1:22" ht="12.75" customHeight="1">
      <c r="A196" s="70"/>
      <c r="B196" s="27"/>
      <c r="C196" s="28">
        <v>0.75</v>
      </c>
      <c r="D196" s="33">
        <v>4</v>
      </c>
      <c r="E196" s="29">
        <v>4</v>
      </c>
      <c r="F196" s="29">
        <f>Max!$B$3*C196</f>
        <v>75</v>
      </c>
      <c r="G196" s="34"/>
      <c r="H196" s="35"/>
      <c r="I196" s="34">
        <f>D196*E196</f>
        <v>16</v>
      </c>
      <c r="J196" s="35">
        <f>F196*I196</f>
        <v>1200</v>
      </c>
      <c r="K196" s="34"/>
      <c r="L196" s="36"/>
    </row>
    <row r="197" spans="1:22" s="63" customFormat="1" ht="12.75" customHeight="1">
      <c r="A197" s="72">
        <v>4</v>
      </c>
      <c r="B197" s="54" t="s">
        <v>27</v>
      </c>
      <c r="C197" s="55"/>
      <c r="D197" s="59">
        <v>10</v>
      </c>
      <c r="E197" s="56">
        <v>5</v>
      </c>
      <c r="F197" s="56"/>
      <c r="G197" s="60"/>
      <c r="H197" s="61"/>
      <c r="I197" s="60"/>
      <c r="J197" s="61"/>
      <c r="K197" s="60"/>
      <c r="L197" s="62"/>
    </row>
    <row r="198" spans="1:22" ht="12.75" customHeight="1">
      <c r="A198" s="74">
        <v>5</v>
      </c>
      <c r="B198" s="66" t="s">
        <v>26</v>
      </c>
      <c r="C198" s="43"/>
      <c r="D198" s="44">
        <v>5</v>
      </c>
      <c r="E198" s="45">
        <v>5</v>
      </c>
      <c r="F198" s="45"/>
      <c r="G198" s="34"/>
      <c r="H198" s="35"/>
      <c r="I198" s="34"/>
      <c r="J198" s="35"/>
      <c r="K198" s="34"/>
      <c r="L198" s="36"/>
    </row>
    <row r="199" spans="1:22" ht="12.75" customHeight="1">
      <c r="C199" s="24"/>
      <c r="D199" s="16"/>
      <c r="E199" s="16"/>
      <c r="F199" s="16"/>
      <c r="G199" s="34"/>
      <c r="H199" s="35"/>
      <c r="I199" s="34"/>
      <c r="J199" s="35"/>
      <c r="K199" s="34"/>
      <c r="L199" s="36"/>
    </row>
    <row r="200" spans="1:22" ht="12.75" customHeight="1">
      <c r="A200" s="3" t="s">
        <v>20</v>
      </c>
      <c r="C200" s="69" t="s">
        <v>13</v>
      </c>
      <c r="D200" s="7" t="s">
        <v>14</v>
      </c>
      <c r="E200" s="7" t="s">
        <v>15</v>
      </c>
      <c r="F200" s="7" t="s">
        <v>16</v>
      </c>
      <c r="G200" s="34"/>
      <c r="H200" s="35"/>
      <c r="I200" s="34"/>
      <c r="J200" s="35"/>
      <c r="K200" s="34"/>
      <c r="L200" s="36"/>
    </row>
    <row r="201" spans="1:22" ht="12.75" customHeight="1">
      <c r="A201" s="71">
        <v>1</v>
      </c>
      <c r="B201" s="38" t="s">
        <v>2</v>
      </c>
      <c r="C201" s="39">
        <v>0.5</v>
      </c>
      <c r="D201" s="40">
        <v>5</v>
      </c>
      <c r="E201" s="41">
        <v>1</v>
      </c>
      <c r="F201" s="41">
        <f>Max!$B$2*C201</f>
        <v>50</v>
      </c>
      <c r="G201" s="34">
        <f>D201*E201</f>
        <v>5</v>
      </c>
      <c r="H201" s="35">
        <f>F201*G201</f>
        <v>250</v>
      </c>
      <c r="I201" s="34"/>
      <c r="J201" s="35"/>
      <c r="K201" s="34"/>
      <c r="L201" s="36"/>
      <c r="M201" s="1">
        <f>G201</f>
        <v>5</v>
      </c>
      <c r="N201" s="1">
        <f>G202</f>
        <v>4</v>
      </c>
      <c r="O201" s="1">
        <f>G203</f>
        <v>6</v>
      </c>
      <c r="P201" s="1">
        <f>G204</f>
        <v>18</v>
      </c>
      <c r="Q201">
        <v>0</v>
      </c>
    </row>
    <row r="202" spans="1:22" ht="12.75" customHeight="1">
      <c r="A202" s="71"/>
      <c r="B202" s="38"/>
      <c r="C202" s="39">
        <v>0.6</v>
      </c>
      <c r="D202" s="40">
        <v>4</v>
      </c>
      <c r="E202" s="41">
        <v>1</v>
      </c>
      <c r="F202" s="41">
        <f>Max!$B$2*C202</f>
        <v>60</v>
      </c>
      <c r="G202" s="34">
        <f>D202*E202</f>
        <v>4</v>
      </c>
      <c r="H202" s="35">
        <f>F202*G202</f>
        <v>240</v>
      </c>
      <c r="I202" s="34"/>
      <c r="J202" s="35"/>
      <c r="K202" s="34"/>
      <c r="L202" s="36"/>
    </row>
    <row r="203" spans="1:22" ht="12.75" customHeight="1">
      <c r="A203" s="71"/>
      <c r="B203" s="38"/>
      <c r="C203" s="39">
        <v>0.7</v>
      </c>
      <c r="D203" s="40">
        <v>3</v>
      </c>
      <c r="E203" s="41">
        <v>2</v>
      </c>
      <c r="F203" s="41">
        <f>Max!$B$2*C203</f>
        <v>70</v>
      </c>
      <c r="G203" s="34">
        <f>D203*E203</f>
        <v>6</v>
      </c>
      <c r="H203" s="35">
        <f>F203*G203</f>
        <v>420</v>
      </c>
      <c r="I203" s="34"/>
      <c r="J203" s="35"/>
      <c r="K203" s="34"/>
      <c r="L203" s="36"/>
    </row>
    <row r="204" spans="1:22" ht="12.75" customHeight="1">
      <c r="A204" s="71"/>
      <c r="B204" s="38"/>
      <c r="C204" s="39">
        <v>0.8</v>
      </c>
      <c r="D204" s="40">
        <v>3</v>
      </c>
      <c r="E204" s="41">
        <v>6</v>
      </c>
      <c r="F204" s="41">
        <f>Max!$B$2*C204</f>
        <v>80</v>
      </c>
      <c r="G204" s="34">
        <f>D204*E204</f>
        <v>18</v>
      </c>
      <c r="H204" s="35">
        <f>F204*G204</f>
        <v>1440</v>
      </c>
      <c r="I204" s="34"/>
      <c r="J204" s="35"/>
      <c r="K204" s="34"/>
      <c r="L204" s="36"/>
    </row>
    <row r="205" spans="1:22" ht="12.75" customHeight="1">
      <c r="A205" s="70">
        <v>2</v>
      </c>
      <c r="B205" s="27" t="s">
        <v>17</v>
      </c>
      <c r="C205" s="28">
        <v>0.5</v>
      </c>
      <c r="D205" s="33">
        <v>5</v>
      </c>
      <c r="E205" s="29">
        <v>1</v>
      </c>
      <c r="F205" s="29">
        <f>Max!$B$3*C205</f>
        <v>50</v>
      </c>
      <c r="G205" s="34"/>
      <c r="H205" s="35"/>
      <c r="I205" s="34">
        <f>D205*E205</f>
        <v>5</v>
      </c>
      <c r="J205" s="35">
        <f>F205*I205</f>
        <v>250</v>
      </c>
      <c r="K205" s="34"/>
      <c r="L205" s="36"/>
      <c r="R205" s="1">
        <f>I205</f>
        <v>5</v>
      </c>
      <c r="S205" s="1">
        <f>I206</f>
        <v>5</v>
      </c>
      <c r="T205" s="1">
        <f>I207</f>
        <v>25</v>
      </c>
      <c r="U205">
        <v>0</v>
      </c>
      <c r="V205">
        <v>0</v>
      </c>
    </row>
    <row r="206" spans="1:22" ht="12.75" customHeight="1">
      <c r="A206" s="70"/>
      <c r="B206" s="27"/>
      <c r="C206" s="28">
        <v>0.6</v>
      </c>
      <c r="D206" s="33">
        <v>5</v>
      </c>
      <c r="E206" s="29">
        <v>1</v>
      </c>
      <c r="F206" s="29">
        <f>Max!$B$3*C206</f>
        <v>60</v>
      </c>
      <c r="G206" s="34"/>
      <c r="H206" s="35"/>
      <c r="I206" s="34">
        <f>D206*E206</f>
        <v>5</v>
      </c>
      <c r="J206" s="35">
        <f>F206*I206</f>
        <v>300</v>
      </c>
      <c r="K206" s="34"/>
      <c r="L206" s="36"/>
    </row>
    <row r="207" spans="1:22" ht="12.75" customHeight="1">
      <c r="A207" s="70"/>
      <c r="B207" s="27"/>
      <c r="C207" s="28">
        <v>0.7</v>
      </c>
      <c r="D207" s="33">
        <v>5</v>
      </c>
      <c r="E207" s="29">
        <v>5</v>
      </c>
      <c r="F207" s="29">
        <f>Max!$B$3*C207</f>
        <v>70</v>
      </c>
      <c r="G207" s="34"/>
      <c r="H207" s="35"/>
      <c r="I207" s="34">
        <f>D207*E207</f>
        <v>25</v>
      </c>
      <c r="J207" s="35">
        <f>F207*I207</f>
        <v>1750</v>
      </c>
      <c r="K207" s="34"/>
      <c r="L207" s="36"/>
    </row>
    <row r="208" spans="1:22" ht="12.75" customHeight="1">
      <c r="A208" s="74">
        <v>3</v>
      </c>
      <c r="B208" s="66" t="s">
        <v>27</v>
      </c>
      <c r="C208" s="43"/>
      <c r="D208" s="44">
        <v>10</v>
      </c>
      <c r="E208" s="45">
        <v>5</v>
      </c>
      <c r="F208" s="45"/>
      <c r="G208" s="34"/>
      <c r="H208" s="35"/>
      <c r="I208" s="34"/>
      <c r="J208" s="35"/>
      <c r="K208" s="34"/>
      <c r="L208" s="36"/>
    </row>
    <row r="209" spans="1:27" ht="12.75" customHeight="1">
      <c r="A209" s="72">
        <v>4</v>
      </c>
      <c r="B209" s="54" t="s">
        <v>30</v>
      </c>
      <c r="C209" s="55"/>
      <c r="D209" s="59">
        <v>8</v>
      </c>
      <c r="E209" s="56">
        <v>5</v>
      </c>
      <c r="F209" s="56"/>
      <c r="G209" s="34"/>
      <c r="H209" s="35"/>
      <c r="I209" s="34"/>
      <c r="J209" s="35"/>
      <c r="K209" s="34"/>
      <c r="L209" s="36"/>
    </row>
    <row r="210" spans="1:27" ht="12.75" customHeight="1">
      <c r="A210" s="72">
        <v>5</v>
      </c>
      <c r="B210" s="54" t="s">
        <v>32</v>
      </c>
      <c r="C210" s="55"/>
      <c r="D210" s="59">
        <v>5</v>
      </c>
      <c r="E210" s="56">
        <v>5</v>
      </c>
      <c r="F210" s="56"/>
      <c r="G210" s="34"/>
      <c r="H210" s="35"/>
      <c r="I210" s="34"/>
      <c r="J210" s="35"/>
      <c r="K210" s="34"/>
      <c r="L210" s="36"/>
    </row>
    <row r="211" spans="1:27" ht="12.75" customHeight="1">
      <c r="A211" s="46">
        <v>6</v>
      </c>
      <c r="B211" s="47" t="s">
        <v>25</v>
      </c>
      <c r="C211" s="48"/>
      <c r="D211" s="67">
        <v>10</v>
      </c>
      <c r="E211" s="49">
        <v>3</v>
      </c>
      <c r="F211" s="49"/>
      <c r="G211" s="34"/>
      <c r="H211" s="35"/>
      <c r="I211" s="34"/>
      <c r="J211" s="35"/>
      <c r="K211" s="34"/>
      <c r="L211" s="36"/>
    </row>
    <row r="212" spans="1:27" ht="12.75" customHeight="1">
      <c r="C212" s="69"/>
      <c r="D212" s="7"/>
      <c r="E212" s="7"/>
      <c r="F212" s="7"/>
      <c r="G212" s="34"/>
      <c r="H212" s="35"/>
      <c r="I212" s="34"/>
      <c r="J212" s="35"/>
      <c r="K212" s="34"/>
      <c r="L212" s="36"/>
    </row>
    <row r="213" spans="1:27" s="3" customFormat="1" ht="12.75" customHeight="1">
      <c r="B213" s="68"/>
      <c r="C213" s="69"/>
      <c r="D213" s="7"/>
      <c r="E213" s="7"/>
      <c r="F213" s="7"/>
      <c r="G213" s="7">
        <f t="shared" ref="G213:L213" si="9">SUM(G166:G212)</f>
        <v>83</v>
      </c>
      <c r="H213" s="7">
        <f t="shared" si="9"/>
        <v>5800</v>
      </c>
      <c r="I213" s="7">
        <f t="shared" si="9"/>
        <v>118</v>
      </c>
      <c r="J213" s="7">
        <f t="shared" si="9"/>
        <v>8110</v>
      </c>
      <c r="K213" s="7">
        <f t="shared" si="9"/>
        <v>26</v>
      </c>
      <c r="L213" s="7">
        <f t="shared" si="9"/>
        <v>1850</v>
      </c>
      <c r="M213" s="5">
        <f>SUM(M166:M212)</f>
        <v>15</v>
      </c>
      <c r="N213" s="5">
        <f>SUM(N166:N212)</f>
        <v>12</v>
      </c>
      <c r="O213" s="5">
        <f>SUM(O166:O212)</f>
        <v>18</v>
      </c>
      <c r="P213" s="5">
        <f>SUM(P166:P212)</f>
        <v>38</v>
      </c>
      <c r="Q213" s="5">
        <f>SUM(Q166:Q212)</f>
        <v>0</v>
      </c>
      <c r="R213" s="5">
        <f>SUM(R171:R212)</f>
        <v>20</v>
      </c>
      <c r="S213" s="5">
        <f>SUM(S171:S212)</f>
        <v>18</v>
      </c>
      <c r="T213" s="5">
        <f>SUM(T171:T212)</f>
        <v>53</v>
      </c>
      <c r="U213" s="5">
        <f>SUM(U171:U212)</f>
        <v>27</v>
      </c>
      <c r="V213" s="3">
        <f>SUM(V171:V212)</f>
        <v>0</v>
      </c>
      <c r="W213" s="5">
        <f>SUM(W189:W212)</f>
        <v>4</v>
      </c>
      <c r="X213" s="5">
        <f>SUM(X189:X212)</f>
        <v>4</v>
      </c>
      <c r="Y213" s="5">
        <f>SUM(Y189:Y212)</f>
        <v>6</v>
      </c>
      <c r="Z213" s="5">
        <f>SUM(Z189:Z212)</f>
        <v>12</v>
      </c>
      <c r="AA213" s="3">
        <f>SUM(AA189:AA212)</f>
        <v>0</v>
      </c>
    </row>
    <row r="214" spans="1:27" ht="12.75" customHeight="1">
      <c r="C214" s="24"/>
      <c r="D214" s="16"/>
      <c r="E214" s="16"/>
      <c r="F214" s="16"/>
      <c r="G214" s="16"/>
      <c r="H214" s="16"/>
      <c r="I214" s="16"/>
      <c r="J214" s="16"/>
      <c r="K214" s="16"/>
      <c r="L214" s="17"/>
    </row>
    <row r="215" spans="1:27" ht="12.75" customHeight="1">
      <c r="C215" s="24"/>
      <c r="D215" s="16"/>
      <c r="E215" s="16"/>
      <c r="F215" s="16"/>
      <c r="G215" s="16"/>
      <c r="H215" s="16"/>
      <c r="I215" s="16"/>
      <c r="J215" s="16"/>
      <c r="K215" s="16"/>
      <c r="L215" s="17"/>
    </row>
    <row r="216" spans="1:27" ht="12.75" customHeight="1">
      <c r="C216" s="24"/>
      <c r="D216" s="16"/>
      <c r="E216" s="16"/>
      <c r="F216" s="16"/>
      <c r="G216" s="7">
        <f t="shared" ref="G216:AA216" si="10">SUM(G213+G163+G107+G54)</f>
        <v>359</v>
      </c>
      <c r="H216" s="7">
        <f t="shared" si="10"/>
        <v>24455</v>
      </c>
      <c r="I216" s="7">
        <f t="shared" si="10"/>
        <v>535</v>
      </c>
      <c r="J216" s="7">
        <f t="shared" si="10"/>
        <v>34845</v>
      </c>
      <c r="K216" s="7">
        <f t="shared" si="10"/>
        <v>216</v>
      </c>
      <c r="L216" s="7">
        <f t="shared" si="10"/>
        <v>14795</v>
      </c>
      <c r="M216" s="7">
        <f t="shared" si="10"/>
        <v>55</v>
      </c>
      <c r="N216" s="7">
        <f t="shared" si="10"/>
        <v>66</v>
      </c>
      <c r="O216" s="7">
        <f t="shared" si="10"/>
        <v>175</v>
      </c>
      <c r="P216" s="7">
        <f t="shared" si="10"/>
        <v>63</v>
      </c>
      <c r="Q216" s="7">
        <f t="shared" si="10"/>
        <v>0</v>
      </c>
      <c r="R216" s="7">
        <f t="shared" si="10"/>
        <v>122</v>
      </c>
      <c r="S216" s="7">
        <f t="shared" si="10"/>
        <v>142</v>
      </c>
      <c r="T216" s="7">
        <f t="shared" si="10"/>
        <v>199</v>
      </c>
      <c r="U216" s="7">
        <f t="shared" si="10"/>
        <v>72</v>
      </c>
      <c r="V216" s="7">
        <f t="shared" si="10"/>
        <v>0</v>
      </c>
      <c r="W216" s="7">
        <f t="shared" si="10"/>
        <v>26</v>
      </c>
      <c r="X216" s="7">
        <f t="shared" si="10"/>
        <v>45</v>
      </c>
      <c r="Y216" s="7">
        <f t="shared" si="10"/>
        <v>105</v>
      </c>
      <c r="Z216" s="7">
        <f t="shared" si="10"/>
        <v>40</v>
      </c>
      <c r="AA216" s="7">
        <f t="shared" si="10"/>
        <v>0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25"/>
  <sheetViews>
    <sheetView zoomScale="125" zoomScaleNormal="125" zoomScalePageLayoutView="125" workbookViewId="0">
      <selection activeCell="C4" sqref="C4"/>
    </sheetView>
  </sheetViews>
  <sheetFormatPr baseColWidth="10" defaultColWidth="8.7109375" defaultRowHeight="12.75" customHeight="1" x14ac:dyDescent="0"/>
  <cols>
    <col min="1" max="1" width="2.140625" style="10" customWidth="1"/>
    <col min="2" max="2" width="24.28515625" style="11" customWidth="1"/>
    <col min="3" max="3" width="11.28515625" style="12" customWidth="1"/>
    <col min="4" max="4" width="6.5703125" style="8" customWidth="1"/>
    <col min="5" max="5" width="8.28515625" style="8" customWidth="1"/>
    <col min="6" max="6" width="11.7109375" style="8" customWidth="1"/>
    <col min="7" max="7" width="6.5703125" style="8" hidden="1" customWidth="1"/>
    <col min="8" max="11" width="8.42578125" style="8" hidden="1" customWidth="1"/>
    <col min="12" max="12" width="8.7109375" style="13" hidden="1" customWidth="1"/>
    <col min="13" max="14" width="8.7109375" hidden="1" customWidth="1"/>
    <col min="15" max="15" width="8.140625" hidden="1" customWidth="1"/>
    <col min="16" max="16" width="9.28515625" hidden="1" customWidth="1"/>
    <col min="17" max="17" width="9" hidden="1" customWidth="1"/>
    <col min="18" max="18" width="8.7109375" hidden="1" customWidth="1"/>
    <col min="19" max="19" width="8.5703125" hidden="1" customWidth="1"/>
    <col min="20" max="20" width="8.7109375" hidden="1" customWidth="1"/>
    <col min="21" max="21" width="8.42578125" hidden="1" customWidth="1"/>
    <col min="22" max="22" width="8.5703125" hidden="1" customWidth="1"/>
    <col min="23" max="25" width="8.42578125" hidden="1" customWidth="1"/>
    <col min="26" max="26" width="8.5703125" hidden="1" customWidth="1"/>
    <col min="27" max="27" width="8.42578125" hidden="1" customWidth="1"/>
    <col min="28" max="28" width="8.5703125" customWidth="1"/>
  </cols>
  <sheetData>
    <row r="1" spans="1:27" ht="12.75" customHeight="1">
      <c r="A1" s="14"/>
      <c r="B1" s="14" t="s">
        <v>10</v>
      </c>
      <c r="C1" s="14"/>
      <c r="D1" s="15"/>
      <c r="E1" s="14"/>
      <c r="F1" s="14"/>
      <c r="G1" s="16"/>
      <c r="H1" s="16"/>
      <c r="I1" s="16"/>
      <c r="J1" s="16"/>
      <c r="K1" s="16"/>
      <c r="L1" s="17"/>
    </row>
    <row r="2" spans="1:27" ht="12.75" customHeight="1">
      <c r="B2" s="18" t="s">
        <v>62</v>
      </c>
      <c r="C2" s="19"/>
      <c r="D2" s="20"/>
      <c r="E2" s="20"/>
      <c r="F2" s="20"/>
      <c r="G2" s="20"/>
      <c r="H2" s="20"/>
      <c r="I2" s="16"/>
      <c r="J2" s="16"/>
      <c r="K2" s="16"/>
      <c r="L2" s="17"/>
    </row>
    <row r="3" spans="1:27" ht="12.75" customHeight="1">
      <c r="B3" s="18"/>
      <c r="C3" s="19"/>
      <c r="D3" s="21"/>
      <c r="E3" s="21"/>
      <c r="F3" s="20"/>
      <c r="G3" s="20"/>
      <c r="H3" s="20"/>
      <c r="I3" s="16"/>
      <c r="J3" s="16"/>
      <c r="K3" s="16"/>
      <c r="L3" s="17"/>
    </row>
    <row r="4" spans="1:27" ht="12.75" customHeight="1">
      <c r="A4" s="22"/>
      <c r="B4" s="22"/>
      <c r="C4" s="22"/>
      <c r="D4" s="23"/>
      <c r="E4" s="15"/>
      <c r="F4" s="22"/>
      <c r="G4" s="16"/>
      <c r="H4" s="16"/>
      <c r="I4" s="16"/>
      <c r="J4" s="16"/>
      <c r="K4" s="16"/>
      <c r="L4" s="17"/>
    </row>
    <row r="5" spans="1:27" ht="12.75" customHeight="1">
      <c r="A5" s="10" t="s">
        <v>11</v>
      </c>
      <c r="B5" s="10"/>
      <c r="C5" s="24"/>
      <c r="D5" s="16"/>
      <c r="E5" s="16"/>
      <c r="F5" s="16"/>
      <c r="G5" s="16"/>
      <c r="H5" s="16"/>
      <c r="I5" s="16"/>
      <c r="J5" s="16"/>
      <c r="K5" s="16"/>
      <c r="L5" s="17"/>
      <c r="M5" t="s">
        <v>42</v>
      </c>
      <c r="R5" t="s">
        <v>40</v>
      </c>
      <c r="W5" t="s">
        <v>41</v>
      </c>
    </row>
    <row r="6" spans="1:27" ht="12.75" customHeight="1">
      <c r="A6" s="10" t="s">
        <v>12</v>
      </c>
      <c r="C6" s="25" t="s">
        <v>13</v>
      </c>
      <c r="D6" s="15" t="s">
        <v>14</v>
      </c>
      <c r="E6" s="15" t="s">
        <v>15</v>
      </c>
      <c r="F6" s="15" t="s">
        <v>16</v>
      </c>
      <c r="G6" s="16"/>
      <c r="H6" s="16"/>
      <c r="I6" s="16"/>
      <c r="J6" s="16"/>
      <c r="K6" s="16"/>
      <c r="L6" s="17"/>
      <c r="M6" t="s">
        <v>43</v>
      </c>
      <c r="N6" t="s">
        <v>44</v>
      </c>
      <c r="O6" t="s">
        <v>45</v>
      </c>
      <c r="P6" t="s">
        <v>46</v>
      </c>
      <c r="Q6" t="s">
        <v>47</v>
      </c>
      <c r="R6" t="s">
        <v>43</v>
      </c>
      <c r="S6" t="s">
        <v>44</v>
      </c>
      <c r="T6" t="s">
        <v>45</v>
      </c>
      <c r="U6" t="s">
        <v>46</v>
      </c>
      <c r="V6" t="s">
        <v>47</v>
      </c>
      <c r="W6" t="s">
        <v>43</v>
      </c>
      <c r="X6" t="s">
        <v>44</v>
      </c>
      <c r="Y6" t="s">
        <v>45</v>
      </c>
      <c r="Z6" t="s">
        <v>46</v>
      </c>
      <c r="AA6" t="s">
        <v>47</v>
      </c>
    </row>
    <row r="7" spans="1:27" ht="12.75" customHeight="1">
      <c r="A7" s="26">
        <v>1</v>
      </c>
      <c r="B7" s="27" t="s">
        <v>17</v>
      </c>
      <c r="C7" s="28">
        <v>0.5</v>
      </c>
      <c r="D7" s="29">
        <v>5</v>
      </c>
      <c r="E7" s="29">
        <v>1</v>
      </c>
      <c r="F7" s="29">
        <f>Max!$B$3*C7</f>
        <v>50</v>
      </c>
      <c r="G7" s="30"/>
      <c r="H7" s="31"/>
      <c r="I7" s="30">
        <f>D7*E7</f>
        <v>5</v>
      </c>
      <c r="J7" s="31">
        <f>F7*I7</f>
        <v>250</v>
      </c>
      <c r="K7" s="30"/>
      <c r="L7" s="32"/>
      <c r="R7" s="1">
        <f>I7</f>
        <v>5</v>
      </c>
      <c r="S7" s="1">
        <f>I8</f>
        <v>4</v>
      </c>
      <c r="T7" s="1">
        <f>I9</f>
        <v>3</v>
      </c>
      <c r="U7" s="1">
        <f>I10</f>
        <v>15</v>
      </c>
    </row>
    <row r="8" spans="1:27" ht="12.75" customHeight="1">
      <c r="A8" s="26"/>
      <c r="B8" s="27"/>
      <c r="C8" s="28">
        <v>0.6</v>
      </c>
      <c r="D8" s="33">
        <v>4</v>
      </c>
      <c r="E8" s="29">
        <v>1</v>
      </c>
      <c r="F8" s="29">
        <f>Max!$B$3*C8</f>
        <v>60</v>
      </c>
      <c r="G8" s="34"/>
      <c r="H8" s="35"/>
      <c r="I8" s="34">
        <f>D8*E8</f>
        <v>4</v>
      </c>
      <c r="J8" s="35">
        <f>F8*I8</f>
        <v>240</v>
      </c>
      <c r="K8" s="34"/>
      <c r="L8" s="36"/>
    </row>
    <row r="9" spans="1:27" ht="12.75" customHeight="1">
      <c r="A9" s="26"/>
      <c r="B9" s="27"/>
      <c r="C9" s="28">
        <v>0.7</v>
      </c>
      <c r="D9" s="33">
        <v>3</v>
      </c>
      <c r="E9" s="29">
        <v>1</v>
      </c>
      <c r="F9" s="29">
        <f>Max!$B$3*C9</f>
        <v>70</v>
      </c>
      <c r="G9" s="34"/>
      <c r="H9" s="35"/>
      <c r="I9" s="34">
        <f>D9*E9</f>
        <v>3</v>
      </c>
      <c r="J9" s="35">
        <f>F9*I9</f>
        <v>210</v>
      </c>
      <c r="K9" s="34"/>
      <c r="L9" s="36"/>
    </row>
    <row r="10" spans="1:27" ht="12.75" customHeight="1">
      <c r="A10" s="26"/>
      <c r="B10" s="27"/>
      <c r="C10" s="28">
        <v>0.8</v>
      </c>
      <c r="D10" s="29">
        <v>3</v>
      </c>
      <c r="E10" s="29">
        <v>5</v>
      </c>
      <c r="F10" s="29">
        <f>Max!$B$3*C10</f>
        <v>80</v>
      </c>
      <c r="G10" s="34"/>
      <c r="H10" s="35"/>
      <c r="I10" s="34">
        <f>D10*E10</f>
        <v>15</v>
      </c>
      <c r="J10" s="35">
        <f>F10*I10</f>
        <v>1200</v>
      </c>
      <c r="K10" s="34"/>
      <c r="L10" s="36"/>
    </row>
    <row r="11" spans="1:27" ht="12.75" customHeight="1">
      <c r="A11" s="37">
        <v>2</v>
      </c>
      <c r="B11" s="38" t="s">
        <v>2</v>
      </c>
      <c r="C11" s="39">
        <v>0.5</v>
      </c>
      <c r="D11" s="40">
        <v>5</v>
      </c>
      <c r="E11" s="41">
        <v>1</v>
      </c>
      <c r="F11" s="41">
        <f>Max!$B$2*C11</f>
        <v>50</v>
      </c>
      <c r="G11" s="34">
        <f>D11*E11</f>
        <v>5</v>
      </c>
      <c r="H11" s="35">
        <f>F11*G11</f>
        <v>250</v>
      </c>
      <c r="I11" s="34"/>
      <c r="J11" s="35"/>
      <c r="K11" s="34"/>
      <c r="L11" s="36"/>
      <c r="M11" s="1">
        <f>G11</f>
        <v>5</v>
      </c>
      <c r="N11" s="1">
        <f>G12</f>
        <v>4</v>
      </c>
      <c r="O11" s="1">
        <f>G13</f>
        <v>6</v>
      </c>
      <c r="P11" s="1">
        <f>G14</f>
        <v>15</v>
      </c>
    </row>
    <row r="12" spans="1:27" ht="12.75" customHeight="1">
      <c r="A12" s="37"/>
      <c r="B12" s="38"/>
      <c r="C12" s="39">
        <v>0.6</v>
      </c>
      <c r="D12" s="41">
        <v>4</v>
      </c>
      <c r="E12" s="41">
        <v>1</v>
      </c>
      <c r="F12" s="41">
        <f>Max!$B$2*C12</f>
        <v>60</v>
      </c>
      <c r="G12" s="34">
        <f>D12*E12</f>
        <v>4</v>
      </c>
      <c r="H12" s="35">
        <f>F12*G12</f>
        <v>240</v>
      </c>
      <c r="I12" s="34"/>
      <c r="J12" s="35"/>
      <c r="K12" s="34"/>
      <c r="L12" s="36"/>
    </row>
    <row r="13" spans="1:27" ht="12.75" customHeight="1">
      <c r="A13" s="37"/>
      <c r="B13" s="38"/>
      <c r="C13" s="39">
        <v>0.7</v>
      </c>
      <c r="D13" s="41">
        <v>3</v>
      </c>
      <c r="E13" s="41">
        <v>2</v>
      </c>
      <c r="F13" s="41">
        <f>Max!$B$2*C13</f>
        <v>70</v>
      </c>
      <c r="G13" s="34">
        <f>D13*E13</f>
        <v>6</v>
      </c>
      <c r="H13" s="35">
        <f>F13*G13</f>
        <v>420</v>
      </c>
      <c r="I13" s="34"/>
      <c r="J13" s="35"/>
      <c r="K13" s="34"/>
      <c r="L13" s="36"/>
    </row>
    <row r="14" spans="1:27" ht="12.75" customHeight="1">
      <c r="A14" s="37"/>
      <c r="B14" s="75"/>
      <c r="C14" s="39">
        <v>0.8</v>
      </c>
      <c r="D14" s="41">
        <v>3</v>
      </c>
      <c r="E14" s="41">
        <v>5</v>
      </c>
      <c r="F14" s="41">
        <f>Max!$B$2*C14</f>
        <v>80</v>
      </c>
      <c r="G14" s="34">
        <f>D14*E14</f>
        <v>15</v>
      </c>
      <c r="H14" s="35">
        <f>F14*G14</f>
        <v>1200</v>
      </c>
      <c r="I14" s="34"/>
      <c r="J14" s="35"/>
      <c r="K14" s="34"/>
      <c r="L14" s="36"/>
    </row>
    <row r="15" spans="1:27" ht="12.75" customHeight="1">
      <c r="A15" s="26">
        <v>3</v>
      </c>
      <c r="B15" s="108" t="s">
        <v>59</v>
      </c>
      <c r="C15" s="28">
        <v>0.5</v>
      </c>
      <c r="D15" s="29">
        <v>3</v>
      </c>
      <c r="E15" s="29">
        <v>1</v>
      </c>
      <c r="F15" s="29">
        <f>Max!$B$3*C15</f>
        <v>50</v>
      </c>
      <c r="G15" s="34"/>
      <c r="H15" s="35"/>
      <c r="I15" s="34">
        <f>D15*E15</f>
        <v>3</v>
      </c>
      <c r="J15" s="35">
        <f>F15*I15</f>
        <v>150</v>
      </c>
      <c r="K15" s="34"/>
      <c r="L15" s="36"/>
      <c r="R15" s="1">
        <f>I15</f>
        <v>3</v>
      </c>
      <c r="S15" s="1">
        <f>I16</f>
        <v>3</v>
      </c>
      <c r="T15" s="1">
        <f>I17</f>
        <v>12</v>
      </c>
    </row>
    <row r="16" spans="1:27" ht="12.75" customHeight="1">
      <c r="A16" s="26"/>
      <c r="B16" s="27"/>
      <c r="C16" s="28">
        <v>0.6</v>
      </c>
      <c r="D16" s="29">
        <v>3</v>
      </c>
      <c r="E16" s="29">
        <v>1</v>
      </c>
      <c r="F16" s="29">
        <f>Max!$B$3*C16</f>
        <v>60</v>
      </c>
      <c r="G16" s="34"/>
      <c r="H16" s="35"/>
      <c r="I16" s="34">
        <f>D16*E16</f>
        <v>3</v>
      </c>
      <c r="J16" s="35">
        <f>F16*I16</f>
        <v>180</v>
      </c>
      <c r="K16" s="34"/>
      <c r="L16" s="36"/>
    </row>
    <row r="17" spans="1:26" ht="12.75" customHeight="1">
      <c r="A17" s="26"/>
      <c r="B17" s="27"/>
      <c r="C17" s="28">
        <v>0.7</v>
      </c>
      <c r="D17" s="29">
        <v>3</v>
      </c>
      <c r="E17" s="29">
        <v>4</v>
      </c>
      <c r="F17" s="29">
        <f>Max!$B$3*C17</f>
        <v>70</v>
      </c>
      <c r="G17" s="34"/>
      <c r="H17" s="35"/>
      <c r="I17" s="34">
        <f>D17*E17</f>
        <v>12</v>
      </c>
      <c r="J17" s="35">
        <f>F17*I17</f>
        <v>840</v>
      </c>
      <c r="K17" s="34"/>
      <c r="L17" s="36"/>
    </row>
    <row r="18" spans="1:26" ht="12.75" customHeight="1">
      <c r="A18" s="42">
        <v>4</v>
      </c>
      <c r="B18" s="11" t="s">
        <v>27</v>
      </c>
      <c r="C18" s="43"/>
      <c r="D18" s="44">
        <v>10</v>
      </c>
      <c r="E18" s="45">
        <v>5</v>
      </c>
      <c r="F18" s="45"/>
      <c r="G18" s="34"/>
      <c r="H18" s="35"/>
      <c r="I18" s="34"/>
      <c r="J18" s="35"/>
      <c r="K18" s="34"/>
      <c r="L18" s="36"/>
    </row>
    <row r="19" spans="1:26" ht="12.75" customHeight="1">
      <c r="A19" s="37">
        <v>5</v>
      </c>
      <c r="B19" s="38" t="s">
        <v>2</v>
      </c>
      <c r="C19" s="39">
        <v>0.55000000000000004</v>
      </c>
      <c r="D19" s="40">
        <v>5</v>
      </c>
      <c r="E19" s="41">
        <v>1</v>
      </c>
      <c r="F19" s="41">
        <f>Max!$B$2*C19</f>
        <v>55.000000000000007</v>
      </c>
      <c r="G19" s="34">
        <f>D19*E19</f>
        <v>5</v>
      </c>
      <c r="H19" s="35">
        <f>F19*G19</f>
        <v>275.00000000000006</v>
      </c>
      <c r="I19" s="34"/>
      <c r="J19" s="35"/>
      <c r="K19" s="34"/>
      <c r="L19" s="36"/>
      <c r="M19" s="1">
        <f>G19</f>
        <v>5</v>
      </c>
      <c r="N19" s="1">
        <f>G20</f>
        <v>4</v>
      </c>
      <c r="O19" s="1">
        <f>G21</f>
        <v>15</v>
      </c>
    </row>
    <row r="20" spans="1:26" ht="12.75" customHeight="1">
      <c r="A20" s="37"/>
      <c r="B20" s="38"/>
      <c r="C20" s="39">
        <v>0.65</v>
      </c>
      <c r="D20" s="41">
        <v>4</v>
      </c>
      <c r="E20" s="41">
        <v>1</v>
      </c>
      <c r="F20" s="41">
        <f>Max!$B$2*C20</f>
        <v>65</v>
      </c>
      <c r="G20" s="34">
        <f>D20*E20</f>
        <v>4</v>
      </c>
      <c r="H20" s="35">
        <f>F20*G20</f>
        <v>260</v>
      </c>
      <c r="I20" s="34"/>
      <c r="J20" s="35"/>
      <c r="K20" s="34"/>
      <c r="L20" s="36"/>
    </row>
    <row r="21" spans="1:26" ht="12.75" customHeight="1">
      <c r="A21" s="37"/>
      <c r="B21" s="38"/>
      <c r="C21" s="39">
        <v>0.75</v>
      </c>
      <c r="D21" s="41">
        <v>3</v>
      </c>
      <c r="E21" s="41">
        <v>5</v>
      </c>
      <c r="F21" s="41">
        <f>Max!$B$2*C21</f>
        <v>75</v>
      </c>
      <c r="G21" s="34">
        <f>D21*E21</f>
        <v>15</v>
      </c>
      <c r="H21" s="35">
        <f>F21*G21</f>
        <v>1125</v>
      </c>
      <c r="I21" s="34"/>
      <c r="J21" s="35"/>
      <c r="K21" s="34"/>
      <c r="L21" s="36"/>
    </row>
    <row r="22" spans="1:26" ht="12.75" customHeight="1">
      <c r="A22" s="46">
        <v>6</v>
      </c>
      <c r="B22" s="47" t="s">
        <v>28</v>
      </c>
      <c r="C22" s="48"/>
      <c r="D22" s="49">
        <v>5</v>
      </c>
      <c r="E22" s="49">
        <v>5</v>
      </c>
      <c r="F22" s="49"/>
      <c r="G22" s="34"/>
      <c r="H22" s="35"/>
      <c r="I22" s="34"/>
      <c r="J22" s="35"/>
      <c r="K22" s="34"/>
      <c r="L22" s="36"/>
    </row>
    <row r="23" spans="1:26" ht="12.75" customHeight="1">
      <c r="C23" s="24"/>
      <c r="D23" s="16"/>
      <c r="E23" s="16"/>
      <c r="F23" s="16"/>
      <c r="G23" s="34"/>
      <c r="H23" s="35"/>
      <c r="I23" s="34"/>
      <c r="J23" s="35"/>
      <c r="K23" s="34"/>
      <c r="L23" s="36"/>
    </row>
    <row r="24" spans="1:26" ht="12.75" customHeight="1">
      <c r="A24" s="10" t="s">
        <v>18</v>
      </c>
      <c r="C24" s="25" t="s">
        <v>13</v>
      </c>
      <c r="D24" s="7" t="s">
        <v>14</v>
      </c>
      <c r="E24" s="7" t="s">
        <v>15</v>
      </c>
      <c r="F24" s="15" t="s">
        <v>16</v>
      </c>
      <c r="G24" s="34"/>
      <c r="H24" s="35"/>
      <c r="I24" s="34"/>
      <c r="J24" s="35"/>
      <c r="K24" s="34"/>
      <c r="L24" s="36"/>
    </row>
    <row r="25" spans="1:26" ht="12.75" customHeight="1">
      <c r="A25" s="50">
        <v>1</v>
      </c>
      <c r="B25" s="51" t="s">
        <v>4</v>
      </c>
      <c r="C25" s="52">
        <v>0.5</v>
      </c>
      <c r="D25" s="53">
        <v>4</v>
      </c>
      <c r="E25" s="53">
        <v>1</v>
      </c>
      <c r="F25" s="53">
        <f>Max!$B$4*C25</f>
        <v>50</v>
      </c>
      <c r="G25" s="34"/>
      <c r="H25" s="35"/>
      <c r="I25" s="34"/>
      <c r="J25" s="35"/>
      <c r="K25" s="34">
        <f>D25*E25</f>
        <v>4</v>
      </c>
      <c r="L25" s="36">
        <f>F25*K25</f>
        <v>200</v>
      </c>
      <c r="W25" s="1">
        <f>K25</f>
        <v>4</v>
      </c>
      <c r="X25" s="1">
        <f>K26</f>
        <v>8</v>
      </c>
      <c r="Y25" s="1">
        <f>K27</f>
        <v>6</v>
      </c>
      <c r="Z25" s="1">
        <f>K28</f>
        <v>15</v>
      </c>
    </row>
    <row r="26" spans="1:26" ht="12.75" customHeight="1">
      <c r="A26" s="50"/>
      <c r="B26" s="51"/>
      <c r="C26" s="52">
        <v>0.6</v>
      </c>
      <c r="D26" s="53">
        <v>4</v>
      </c>
      <c r="E26" s="53">
        <v>2</v>
      </c>
      <c r="F26" s="53">
        <f>Max!$B$4*C26</f>
        <v>60</v>
      </c>
      <c r="G26" s="34"/>
      <c r="H26" s="35"/>
      <c r="I26" s="34"/>
      <c r="J26" s="35"/>
      <c r="K26" s="34">
        <f>D26*E26</f>
        <v>8</v>
      </c>
      <c r="L26" s="36">
        <f>F26*K26</f>
        <v>480</v>
      </c>
    </row>
    <row r="27" spans="1:26" ht="12.75" customHeight="1">
      <c r="A27" s="50"/>
      <c r="B27" s="51"/>
      <c r="C27" s="52">
        <v>0.7</v>
      </c>
      <c r="D27" s="53">
        <v>3</v>
      </c>
      <c r="E27" s="53">
        <v>2</v>
      </c>
      <c r="F27" s="53">
        <f>Max!$B$4*C27</f>
        <v>70</v>
      </c>
      <c r="G27" s="34"/>
      <c r="H27" s="35"/>
      <c r="I27" s="34"/>
      <c r="J27" s="35"/>
      <c r="K27" s="34">
        <f>D27*E27</f>
        <v>6</v>
      </c>
      <c r="L27" s="36">
        <f>F27*K27</f>
        <v>420</v>
      </c>
    </row>
    <row r="28" spans="1:26" ht="12.75" customHeight="1">
      <c r="A28" s="50"/>
      <c r="B28" s="51"/>
      <c r="C28" s="52">
        <v>0.8</v>
      </c>
      <c r="D28" s="53">
        <v>3</v>
      </c>
      <c r="E28" s="53">
        <v>5</v>
      </c>
      <c r="F28" s="53">
        <f>Max!$B$4*C28</f>
        <v>80</v>
      </c>
      <c r="G28" s="34"/>
      <c r="H28" s="35"/>
      <c r="I28" s="34"/>
      <c r="J28" s="35"/>
      <c r="K28" s="34">
        <f>D28*E28</f>
        <v>15</v>
      </c>
      <c r="L28" s="36">
        <f>F28*K28</f>
        <v>1200</v>
      </c>
    </row>
    <row r="29" spans="1:26" ht="12.75" customHeight="1">
      <c r="A29" s="26">
        <v>2</v>
      </c>
      <c r="B29" s="27" t="s">
        <v>17</v>
      </c>
      <c r="C29" s="28">
        <v>0.5</v>
      </c>
      <c r="D29" s="29">
        <v>5</v>
      </c>
      <c r="E29" s="29">
        <v>1</v>
      </c>
      <c r="F29" s="29">
        <f>Max!$B$3*C29</f>
        <v>50</v>
      </c>
      <c r="G29" s="34"/>
      <c r="H29" s="35"/>
      <c r="I29" s="34">
        <f t="shared" ref="I29:I37" si="0">D29*E29</f>
        <v>5</v>
      </c>
      <c r="J29" s="35">
        <f t="shared" ref="J29:J37" si="1">F29*I29</f>
        <v>250</v>
      </c>
      <c r="K29" s="34"/>
      <c r="L29" s="36"/>
      <c r="R29" s="1">
        <f>I29+I37</f>
        <v>14</v>
      </c>
      <c r="S29" s="1">
        <f>I30+I36</f>
        <v>11</v>
      </c>
      <c r="T29" s="1">
        <f>I31+I35</f>
        <v>8</v>
      </c>
      <c r="U29" s="1">
        <f>I32+I33+I34</f>
        <v>13</v>
      </c>
      <c r="V29">
        <v>0</v>
      </c>
    </row>
    <row r="30" spans="1:26" ht="12.75" customHeight="1">
      <c r="A30" s="26"/>
      <c r="B30" s="27"/>
      <c r="C30" s="28">
        <v>0.6</v>
      </c>
      <c r="D30" s="29">
        <v>4</v>
      </c>
      <c r="E30" s="29">
        <v>1</v>
      </c>
      <c r="F30" s="29">
        <f>Max!$B$3*C30</f>
        <v>60</v>
      </c>
      <c r="G30" s="34"/>
      <c r="H30" s="35"/>
      <c r="I30" s="34">
        <f t="shared" si="0"/>
        <v>4</v>
      </c>
      <c r="J30" s="35">
        <f t="shared" si="1"/>
        <v>240</v>
      </c>
      <c r="K30" s="34"/>
      <c r="L30" s="36"/>
    </row>
    <row r="31" spans="1:26" ht="12.75" customHeight="1">
      <c r="A31" s="26"/>
      <c r="B31" s="27"/>
      <c r="C31" s="28">
        <v>0.7</v>
      </c>
      <c r="D31" s="29">
        <v>3</v>
      </c>
      <c r="E31" s="29">
        <v>1</v>
      </c>
      <c r="F31" s="29">
        <f>Max!$B$3*C31</f>
        <v>70</v>
      </c>
      <c r="G31" s="34"/>
      <c r="H31" s="35"/>
      <c r="I31" s="34">
        <f t="shared" si="0"/>
        <v>3</v>
      </c>
      <c r="J31" s="35">
        <f t="shared" si="1"/>
        <v>210</v>
      </c>
      <c r="K31" s="34"/>
      <c r="L31" s="36"/>
    </row>
    <row r="32" spans="1:26" ht="12.75" customHeight="1">
      <c r="A32" s="26"/>
      <c r="B32" s="27"/>
      <c r="C32" s="28">
        <v>0.8</v>
      </c>
      <c r="D32" s="29">
        <v>3</v>
      </c>
      <c r="E32" s="29">
        <v>2</v>
      </c>
      <c r="F32" s="29">
        <f>Max!$B$3*C32</f>
        <v>80</v>
      </c>
      <c r="G32" s="34"/>
      <c r="H32" s="35"/>
      <c r="I32" s="34">
        <f t="shared" si="0"/>
        <v>6</v>
      </c>
      <c r="J32" s="35">
        <f t="shared" si="1"/>
        <v>480</v>
      </c>
      <c r="K32" s="34"/>
      <c r="L32" s="36"/>
    </row>
    <row r="33" spans="1:27" ht="12.75" customHeight="1">
      <c r="A33" s="26"/>
      <c r="B33" s="27"/>
      <c r="C33" s="28">
        <v>0.85</v>
      </c>
      <c r="D33" s="29">
        <v>2</v>
      </c>
      <c r="E33" s="29">
        <v>2</v>
      </c>
      <c r="F33" s="29">
        <f>Max!$B$3*C33</f>
        <v>85</v>
      </c>
      <c r="G33" s="34"/>
      <c r="H33" s="35"/>
      <c r="I33" s="34">
        <f t="shared" si="0"/>
        <v>4</v>
      </c>
      <c r="J33" s="35">
        <f t="shared" si="1"/>
        <v>340</v>
      </c>
      <c r="K33" s="34"/>
      <c r="L33" s="36"/>
    </row>
    <row r="34" spans="1:27" ht="12.75" customHeight="1">
      <c r="A34" s="26"/>
      <c r="B34" s="27"/>
      <c r="C34" s="28">
        <v>0.8</v>
      </c>
      <c r="D34" s="29">
        <v>3</v>
      </c>
      <c r="E34" s="29">
        <v>1</v>
      </c>
      <c r="F34" s="29">
        <f>Max!$B$3*C34</f>
        <v>80</v>
      </c>
      <c r="G34" s="34"/>
      <c r="H34" s="35"/>
      <c r="I34" s="34">
        <f t="shared" si="0"/>
        <v>3</v>
      </c>
      <c r="J34" s="35">
        <f t="shared" si="1"/>
        <v>240</v>
      </c>
      <c r="K34" s="34"/>
      <c r="L34" s="36"/>
    </row>
    <row r="35" spans="1:27" ht="12.75" customHeight="1">
      <c r="A35" s="26"/>
      <c r="B35" s="27"/>
      <c r="C35" s="28">
        <v>0.7</v>
      </c>
      <c r="D35" s="29">
        <v>5</v>
      </c>
      <c r="E35" s="29">
        <v>1</v>
      </c>
      <c r="F35" s="29">
        <f>Max!$B$3*C35</f>
        <v>70</v>
      </c>
      <c r="G35" s="34"/>
      <c r="H35" s="35"/>
      <c r="I35" s="34">
        <f t="shared" si="0"/>
        <v>5</v>
      </c>
      <c r="J35" s="35">
        <f t="shared" si="1"/>
        <v>350</v>
      </c>
      <c r="K35" s="34"/>
      <c r="L35" s="36"/>
    </row>
    <row r="36" spans="1:27" ht="12.75" customHeight="1">
      <c r="A36" s="26"/>
      <c r="B36" s="27"/>
      <c r="C36" s="28">
        <v>0.6</v>
      </c>
      <c r="D36" s="29">
        <v>7</v>
      </c>
      <c r="E36" s="29">
        <v>1</v>
      </c>
      <c r="F36" s="29">
        <f>Max!$B$3*C36</f>
        <v>60</v>
      </c>
      <c r="G36" s="34"/>
      <c r="H36" s="35"/>
      <c r="I36" s="34">
        <f t="shared" si="0"/>
        <v>7</v>
      </c>
      <c r="J36" s="35">
        <f t="shared" si="1"/>
        <v>420</v>
      </c>
      <c r="K36" s="34"/>
      <c r="L36" s="36"/>
    </row>
    <row r="37" spans="1:27" ht="12.75" customHeight="1">
      <c r="A37" s="26"/>
      <c r="B37" s="27"/>
      <c r="C37" s="28">
        <v>0.5</v>
      </c>
      <c r="D37" s="33">
        <v>9</v>
      </c>
      <c r="E37" s="29">
        <v>1</v>
      </c>
      <c r="F37" s="29">
        <f>Max!$B$3*C37</f>
        <v>50</v>
      </c>
      <c r="G37" s="34"/>
      <c r="H37" s="35"/>
      <c r="I37" s="34">
        <f t="shared" si="0"/>
        <v>9</v>
      </c>
      <c r="J37" s="35">
        <f t="shared" si="1"/>
        <v>450</v>
      </c>
      <c r="K37" s="34"/>
      <c r="L37" s="36"/>
    </row>
    <row r="38" spans="1:27" ht="12.75" customHeight="1">
      <c r="A38" s="42">
        <v>3</v>
      </c>
      <c r="B38" s="54" t="s">
        <v>27</v>
      </c>
      <c r="C38" s="55"/>
      <c r="D38" s="56">
        <v>4</v>
      </c>
      <c r="E38" s="56">
        <v>6</v>
      </c>
      <c r="F38" s="56"/>
      <c r="G38" s="34"/>
      <c r="H38" s="35"/>
      <c r="I38" s="34"/>
      <c r="J38" s="35"/>
      <c r="K38" s="34"/>
      <c r="L38" s="36"/>
    </row>
    <row r="39" spans="1:27" ht="12.75" customHeight="1">
      <c r="A39" s="50">
        <v>4</v>
      </c>
      <c r="B39" s="51" t="s">
        <v>19</v>
      </c>
      <c r="C39" s="52">
        <v>0.6</v>
      </c>
      <c r="D39" s="53">
        <v>5</v>
      </c>
      <c r="E39" s="53">
        <v>1</v>
      </c>
      <c r="F39" s="53">
        <f>Max!$B$4*C39</f>
        <v>60</v>
      </c>
      <c r="G39" s="34"/>
      <c r="H39" s="35"/>
      <c r="I39" s="34"/>
      <c r="J39" s="35"/>
      <c r="K39" s="34">
        <f>D39*E39</f>
        <v>5</v>
      </c>
      <c r="L39" s="36">
        <f>F39*K39</f>
        <v>300</v>
      </c>
      <c r="X39" s="1">
        <f>K39</f>
        <v>5</v>
      </c>
      <c r="Y39" s="1">
        <f>K40</f>
        <v>8</v>
      </c>
      <c r="Z39" s="1">
        <f>K41</f>
        <v>9</v>
      </c>
      <c r="AA39" s="1">
        <f>K42</f>
        <v>8</v>
      </c>
    </row>
    <row r="40" spans="1:27" ht="12.75" customHeight="1">
      <c r="A40" s="50"/>
      <c r="B40" s="51"/>
      <c r="C40" s="52">
        <v>0.7</v>
      </c>
      <c r="D40" s="53">
        <v>4</v>
      </c>
      <c r="E40" s="53">
        <v>2</v>
      </c>
      <c r="F40" s="53">
        <f>Max!$B$4*C40</f>
        <v>70</v>
      </c>
      <c r="G40" s="34"/>
      <c r="H40" s="35"/>
      <c r="I40" s="34"/>
      <c r="J40" s="35"/>
      <c r="K40" s="34">
        <f>D40*E40</f>
        <v>8</v>
      </c>
      <c r="L40" s="36">
        <f>F40*K40</f>
        <v>560</v>
      </c>
    </row>
    <row r="41" spans="1:27" ht="12.75" customHeight="1">
      <c r="A41" s="50"/>
      <c r="B41" s="51"/>
      <c r="C41" s="52">
        <v>0.8</v>
      </c>
      <c r="D41" s="58">
        <v>3</v>
      </c>
      <c r="E41" s="53">
        <v>3</v>
      </c>
      <c r="F41" s="53">
        <f>Max!$B$4*C41</f>
        <v>80</v>
      </c>
      <c r="G41" s="34"/>
      <c r="H41" s="35"/>
      <c r="I41" s="34"/>
      <c r="J41" s="35"/>
      <c r="K41" s="34">
        <f>D41*E41</f>
        <v>9</v>
      </c>
      <c r="L41" s="36">
        <f>F41*K41</f>
        <v>720</v>
      </c>
    </row>
    <row r="42" spans="1:27" ht="12.75" customHeight="1">
      <c r="A42" s="50"/>
      <c r="B42" s="51"/>
      <c r="C42" s="52">
        <v>0.9</v>
      </c>
      <c r="D42" s="53">
        <v>2</v>
      </c>
      <c r="E42" s="53">
        <v>4</v>
      </c>
      <c r="F42" s="53">
        <f>Max!$B$4*C42</f>
        <v>90</v>
      </c>
      <c r="G42" s="34"/>
      <c r="H42" s="35"/>
      <c r="I42" s="34"/>
      <c r="J42" s="35"/>
      <c r="K42" s="34">
        <f>D42*E42</f>
        <v>8</v>
      </c>
      <c r="L42" s="36">
        <f>F42*K42</f>
        <v>720</v>
      </c>
    </row>
    <row r="43" spans="1:27" ht="12.75" customHeight="1">
      <c r="A43" s="57">
        <v>5</v>
      </c>
      <c r="B43" s="66" t="s">
        <v>26</v>
      </c>
      <c r="C43" s="43"/>
      <c r="D43" s="44">
        <v>5</v>
      </c>
      <c r="E43" s="45">
        <v>5</v>
      </c>
      <c r="F43" s="45"/>
      <c r="G43" s="34"/>
      <c r="H43" s="35"/>
      <c r="I43" s="34"/>
      <c r="J43" s="35"/>
      <c r="K43" s="34"/>
      <c r="L43" s="36"/>
    </row>
    <row r="44" spans="1:27" ht="12.75" customHeight="1">
      <c r="A44" s="57">
        <v>6</v>
      </c>
      <c r="B44" s="66" t="s">
        <v>25</v>
      </c>
      <c r="C44" s="43"/>
      <c r="D44" s="45">
        <v>10</v>
      </c>
      <c r="E44" s="45">
        <v>3</v>
      </c>
      <c r="F44" s="45"/>
      <c r="G44" s="34"/>
      <c r="H44" s="35"/>
      <c r="I44" s="34"/>
      <c r="J44" s="35"/>
      <c r="K44" s="34"/>
      <c r="L44" s="36"/>
    </row>
    <row r="45" spans="1:27" ht="12.75" customHeight="1">
      <c r="C45" s="24"/>
      <c r="D45" s="16"/>
      <c r="E45" s="16"/>
      <c r="F45" s="16"/>
      <c r="G45" s="34"/>
      <c r="H45" s="35"/>
      <c r="I45" s="34"/>
      <c r="J45" s="35"/>
      <c r="K45" s="34"/>
      <c r="L45" s="36"/>
    </row>
    <row r="46" spans="1:27" ht="12.75" customHeight="1">
      <c r="A46" s="10" t="s">
        <v>20</v>
      </c>
      <c r="C46" s="25" t="s">
        <v>13</v>
      </c>
      <c r="D46" s="7" t="s">
        <v>14</v>
      </c>
      <c r="E46" s="7" t="s">
        <v>15</v>
      </c>
      <c r="F46" s="15" t="s">
        <v>16</v>
      </c>
      <c r="G46" s="34"/>
      <c r="H46" s="35"/>
      <c r="I46" s="34"/>
      <c r="J46" s="35"/>
      <c r="K46" s="34"/>
      <c r="L46" s="36"/>
    </row>
    <row r="47" spans="1:27" ht="12.75" customHeight="1">
      <c r="A47" s="37">
        <v>1</v>
      </c>
      <c r="B47" s="38" t="s">
        <v>2</v>
      </c>
      <c r="C47" s="39">
        <v>0.5</v>
      </c>
      <c r="D47" s="40">
        <v>5</v>
      </c>
      <c r="E47" s="41">
        <v>1</v>
      </c>
      <c r="F47" s="41">
        <f>Max!$B$2*C47</f>
        <v>50</v>
      </c>
      <c r="G47" s="34">
        <f>D47*E47</f>
        <v>5</v>
      </c>
      <c r="H47" s="35">
        <f>F47*G47</f>
        <v>250</v>
      </c>
      <c r="I47" s="34"/>
      <c r="J47" s="35"/>
      <c r="K47" s="34"/>
      <c r="L47" s="36"/>
      <c r="M47" s="1">
        <f>G47</f>
        <v>5</v>
      </c>
      <c r="N47" s="1">
        <f>G48</f>
        <v>8</v>
      </c>
      <c r="O47" s="1">
        <f>G49</f>
        <v>6</v>
      </c>
      <c r="P47" s="1">
        <f>G50</f>
        <v>15</v>
      </c>
    </row>
    <row r="48" spans="1:27" ht="12.75" customHeight="1">
      <c r="A48" s="37"/>
      <c r="B48" s="38"/>
      <c r="C48" s="39">
        <v>0.6</v>
      </c>
      <c r="D48" s="40">
        <v>4</v>
      </c>
      <c r="E48" s="41">
        <v>2</v>
      </c>
      <c r="F48" s="41">
        <f>Max!$B$2*C48</f>
        <v>60</v>
      </c>
      <c r="G48" s="34">
        <f>D48*E48</f>
        <v>8</v>
      </c>
      <c r="H48" s="35">
        <f>F48*G48</f>
        <v>480</v>
      </c>
      <c r="I48" s="34"/>
      <c r="J48" s="35"/>
      <c r="K48" s="34"/>
      <c r="L48" s="36"/>
    </row>
    <row r="49" spans="1:27" ht="12.75" customHeight="1">
      <c r="A49" s="37"/>
      <c r="B49" s="38"/>
      <c r="C49" s="39">
        <v>0.7</v>
      </c>
      <c r="D49" s="40">
        <v>3</v>
      </c>
      <c r="E49" s="41">
        <v>2</v>
      </c>
      <c r="F49" s="41">
        <f>Max!$B$2*C49</f>
        <v>70</v>
      </c>
      <c r="G49" s="34">
        <f>D49*E49</f>
        <v>6</v>
      </c>
      <c r="H49" s="35">
        <f>F49*G49</f>
        <v>420</v>
      </c>
      <c r="I49" s="34"/>
      <c r="J49" s="35"/>
      <c r="K49" s="34"/>
      <c r="L49" s="36"/>
    </row>
    <row r="50" spans="1:27" ht="12.75" customHeight="1">
      <c r="A50" s="37"/>
      <c r="B50" s="38"/>
      <c r="C50" s="39">
        <v>0.8</v>
      </c>
      <c r="D50" s="40">
        <v>3</v>
      </c>
      <c r="E50" s="41">
        <v>5</v>
      </c>
      <c r="F50" s="41">
        <f>Max!$B$2*C50</f>
        <v>80</v>
      </c>
      <c r="G50" s="34">
        <f>D50*E50</f>
        <v>15</v>
      </c>
      <c r="H50" s="35">
        <f>F50*G50</f>
        <v>1200</v>
      </c>
      <c r="I50" s="34"/>
      <c r="J50" s="35"/>
      <c r="K50" s="34"/>
      <c r="L50" s="36"/>
    </row>
    <row r="51" spans="1:27" ht="12.75" customHeight="1">
      <c r="A51" s="26">
        <v>2</v>
      </c>
      <c r="B51" s="27" t="s">
        <v>17</v>
      </c>
      <c r="C51" s="28">
        <v>0.5</v>
      </c>
      <c r="D51" s="29">
        <v>5</v>
      </c>
      <c r="E51" s="29">
        <v>1</v>
      </c>
      <c r="F51" s="29">
        <f>Max!$B$3*C51</f>
        <v>50</v>
      </c>
      <c r="G51" s="34"/>
      <c r="H51" s="35"/>
      <c r="I51" s="34">
        <f>D51*E51</f>
        <v>5</v>
      </c>
      <c r="J51" s="35">
        <f>F51*I51</f>
        <v>250</v>
      </c>
      <c r="K51" s="34"/>
      <c r="L51" s="36"/>
      <c r="R51" s="1">
        <f>I51</f>
        <v>5</v>
      </c>
      <c r="S51" s="1">
        <f>I52</f>
        <v>4</v>
      </c>
      <c r="T51" s="1">
        <f>I53</f>
        <v>3</v>
      </c>
      <c r="U51" s="1">
        <f>I54</f>
        <v>10</v>
      </c>
    </row>
    <row r="52" spans="1:27" ht="12.75" customHeight="1">
      <c r="A52" s="26"/>
      <c r="B52" s="27"/>
      <c r="C52" s="28">
        <v>0.6</v>
      </c>
      <c r="D52" s="29">
        <v>4</v>
      </c>
      <c r="E52" s="29">
        <v>1</v>
      </c>
      <c r="F52" s="29">
        <f>Max!$B$3*C52</f>
        <v>60</v>
      </c>
      <c r="G52" s="34"/>
      <c r="H52" s="35"/>
      <c r="I52" s="34">
        <f>D52*E52</f>
        <v>4</v>
      </c>
      <c r="J52" s="35">
        <f>F52*I52</f>
        <v>240</v>
      </c>
      <c r="K52" s="34"/>
      <c r="L52" s="36"/>
    </row>
    <row r="53" spans="1:27" ht="12.75" customHeight="1">
      <c r="A53" s="26"/>
      <c r="B53" s="27"/>
      <c r="C53" s="28">
        <v>0.7</v>
      </c>
      <c r="D53" s="29">
        <v>3</v>
      </c>
      <c r="E53" s="29">
        <v>1</v>
      </c>
      <c r="F53" s="29">
        <f>Max!$B$3*C53</f>
        <v>70</v>
      </c>
      <c r="G53" s="34"/>
      <c r="H53" s="35"/>
      <c r="I53" s="34">
        <f>D53*E53</f>
        <v>3</v>
      </c>
      <c r="J53" s="35">
        <f>F53*I53</f>
        <v>210</v>
      </c>
      <c r="K53" s="34"/>
      <c r="L53" s="36"/>
    </row>
    <row r="54" spans="1:27" ht="12.75" customHeight="1">
      <c r="A54" s="26"/>
      <c r="B54" s="27"/>
      <c r="C54" s="28">
        <v>0.8</v>
      </c>
      <c r="D54" s="29">
        <v>2</v>
      </c>
      <c r="E54" s="29">
        <v>5</v>
      </c>
      <c r="F54" s="29">
        <f>Max!$B$3*C54</f>
        <v>80</v>
      </c>
      <c r="G54" s="34"/>
      <c r="H54" s="35"/>
      <c r="I54" s="34">
        <f>D54*E54</f>
        <v>10</v>
      </c>
      <c r="J54" s="35">
        <f>F54*I54</f>
        <v>800</v>
      </c>
      <c r="K54" s="34"/>
      <c r="L54" s="36"/>
    </row>
    <row r="55" spans="1:27" s="63" customFormat="1" ht="12.75" customHeight="1">
      <c r="A55" s="42">
        <v>3</v>
      </c>
      <c r="B55" s="54" t="s">
        <v>30</v>
      </c>
      <c r="C55" s="55"/>
      <c r="D55" s="59">
        <v>6</v>
      </c>
      <c r="E55" s="56">
        <v>5</v>
      </c>
      <c r="F55" s="56"/>
      <c r="G55" s="60"/>
      <c r="H55" s="61"/>
      <c r="I55" s="60"/>
      <c r="J55" s="61"/>
      <c r="K55" s="60"/>
      <c r="L55" s="62"/>
    </row>
    <row r="56" spans="1:27" ht="12.75" customHeight="1">
      <c r="A56" s="37">
        <v>4</v>
      </c>
      <c r="B56" s="38" t="s">
        <v>2</v>
      </c>
      <c r="C56" s="39">
        <v>0.5</v>
      </c>
      <c r="D56" s="40">
        <v>5</v>
      </c>
      <c r="E56" s="41">
        <v>1</v>
      </c>
      <c r="F56" s="41">
        <f>Max!$B$2*C56</f>
        <v>50</v>
      </c>
      <c r="G56" s="34">
        <f>D56*E56</f>
        <v>5</v>
      </c>
      <c r="H56" s="35">
        <f>F56*G56</f>
        <v>250</v>
      </c>
      <c r="I56" s="34"/>
      <c r="J56" s="35"/>
      <c r="K56" s="34"/>
      <c r="L56" s="36"/>
      <c r="M56" s="1">
        <f>G56</f>
        <v>5</v>
      </c>
      <c r="N56" s="1">
        <f>G57</f>
        <v>10</v>
      </c>
      <c r="O56" s="1">
        <f>G58</f>
        <v>16</v>
      </c>
    </row>
    <row r="57" spans="1:27" ht="12.75" customHeight="1">
      <c r="A57" s="37"/>
      <c r="B57" s="38"/>
      <c r="C57" s="39">
        <v>0.6</v>
      </c>
      <c r="D57" s="40">
        <v>5</v>
      </c>
      <c r="E57" s="41">
        <v>2</v>
      </c>
      <c r="F57" s="41">
        <f>Max!$B$2*C57</f>
        <v>60</v>
      </c>
      <c r="G57" s="34">
        <f>D57*E57</f>
        <v>10</v>
      </c>
      <c r="H57" s="35">
        <f>F57*G57</f>
        <v>600</v>
      </c>
      <c r="I57" s="34"/>
      <c r="J57" s="35"/>
      <c r="K57" s="34"/>
      <c r="L57" s="36"/>
    </row>
    <row r="58" spans="1:27" ht="12.75" customHeight="1">
      <c r="A58" s="37"/>
      <c r="B58" s="38"/>
      <c r="C58" s="39">
        <v>0.7</v>
      </c>
      <c r="D58" s="40">
        <v>4</v>
      </c>
      <c r="E58" s="41">
        <v>4</v>
      </c>
      <c r="F58" s="41">
        <f>Max!$B$2*C58</f>
        <v>70</v>
      </c>
      <c r="G58" s="34">
        <f>D58*E58</f>
        <v>16</v>
      </c>
      <c r="H58" s="35">
        <f>F58*G58</f>
        <v>1120</v>
      </c>
      <c r="I58" s="34"/>
      <c r="J58" s="35"/>
      <c r="K58" s="34"/>
      <c r="L58" s="36"/>
    </row>
    <row r="59" spans="1:27" ht="12.75" customHeight="1">
      <c r="A59" s="57">
        <v>5</v>
      </c>
      <c r="B59" s="66" t="s">
        <v>34</v>
      </c>
      <c r="C59" s="43"/>
      <c r="D59" s="45">
        <v>10</v>
      </c>
      <c r="E59" s="45">
        <v>5</v>
      </c>
      <c r="F59" s="45"/>
      <c r="G59" s="34"/>
      <c r="H59" s="35"/>
      <c r="I59" s="34"/>
      <c r="J59" s="35"/>
      <c r="K59" s="34"/>
      <c r="L59" s="36"/>
    </row>
    <row r="60" spans="1:27" ht="12.75" customHeight="1">
      <c r="A60" s="46">
        <v>6</v>
      </c>
      <c r="B60" s="47" t="s">
        <v>32</v>
      </c>
      <c r="C60" s="48"/>
      <c r="D60" s="67">
        <v>5</v>
      </c>
      <c r="E60" s="49">
        <v>5</v>
      </c>
      <c r="F60" s="49"/>
      <c r="G60" s="34"/>
      <c r="H60" s="35"/>
      <c r="I60" s="34"/>
      <c r="J60" s="35"/>
      <c r="K60" s="34"/>
      <c r="L60" s="36"/>
    </row>
    <row r="61" spans="1:27" ht="12.75" customHeight="1">
      <c r="C61" s="25"/>
      <c r="D61" s="15"/>
      <c r="E61" s="15"/>
      <c r="F61" s="15"/>
      <c r="G61" s="34"/>
      <c r="H61" s="35"/>
      <c r="I61" s="34"/>
      <c r="J61" s="35"/>
      <c r="K61" s="34"/>
      <c r="L61" s="36"/>
    </row>
    <row r="62" spans="1:27" ht="12.75" customHeight="1">
      <c r="C62" s="24"/>
      <c r="D62" s="16"/>
      <c r="E62" s="16"/>
      <c r="F62" s="16"/>
      <c r="G62" s="64">
        <f t="shared" ref="G62:L62" si="2">SUM(G7:G61)</f>
        <v>119</v>
      </c>
      <c r="H62" s="65">
        <f t="shared" si="2"/>
        <v>8090</v>
      </c>
      <c r="I62" s="64">
        <f t="shared" si="2"/>
        <v>113</v>
      </c>
      <c r="J62" s="65">
        <f t="shared" si="2"/>
        <v>7550</v>
      </c>
      <c r="K62" s="64">
        <f t="shared" si="2"/>
        <v>63</v>
      </c>
      <c r="L62" s="65">
        <f t="shared" si="2"/>
        <v>4600</v>
      </c>
      <c r="M62" s="1">
        <f>SUM(M11:M61)</f>
        <v>20</v>
      </c>
      <c r="N62" s="1">
        <f>SUM(N11:N61)</f>
        <v>26</v>
      </c>
      <c r="O62" s="1">
        <f>SUM(O11:O61)</f>
        <v>43</v>
      </c>
      <c r="P62" s="1">
        <f>SUM(P11:P61)</f>
        <v>30</v>
      </c>
      <c r="R62" s="1">
        <f>SUM(R7:R61)</f>
        <v>27</v>
      </c>
      <c r="S62" s="1">
        <f>SUM(S7:S61)</f>
        <v>22</v>
      </c>
      <c r="T62" s="1">
        <f>SUM(T7:T61)</f>
        <v>26</v>
      </c>
      <c r="U62" s="1">
        <f>SUM(U7:U61)</f>
        <v>38</v>
      </c>
      <c r="W62" s="1">
        <f>SUM(W25:W61)</f>
        <v>4</v>
      </c>
      <c r="X62" s="1">
        <f>SUM(X25:X61)</f>
        <v>13</v>
      </c>
      <c r="Y62" s="1">
        <f>SUM(Y25:Y61)</f>
        <v>14</v>
      </c>
      <c r="Z62" s="1">
        <f>SUM(Z25:Z61)</f>
        <v>24</v>
      </c>
      <c r="AA62" s="1">
        <f>SUM(AA25:AA61)</f>
        <v>8</v>
      </c>
    </row>
    <row r="63" spans="1:27" ht="12.75" customHeight="1">
      <c r="A63" s="10" t="s">
        <v>21</v>
      </c>
      <c r="B63" s="10"/>
      <c r="C63" s="24"/>
      <c r="D63" s="16"/>
      <c r="E63" s="16"/>
      <c r="F63" s="16"/>
      <c r="G63" s="34"/>
      <c r="H63" s="35"/>
      <c r="I63" s="34"/>
      <c r="J63" s="35"/>
      <c r="K63" s="34"/>
      <c r="L63" s="36"/>
      <c r="M63" t="s">
        <v>43</v>
      </c>
      <c r="N63" t="s">
        <v>44</v>
      </c>
      <c r="O63" t="s">
        <v>45</v>
      </c>
      <c r="P63" t="s">
        <v>46</v>
      </c>
      <c r="Q63" t="s">
        <v>47</v>
      </c>
      <c r="R63" t="s">
        <v>43</v>
      </c>
      <c r="S63" t="s">
        <v>44</v>
      </c>
      <c r="T63" t="s">
        <v>45</v>
      </c>
      <c r="U63" t="s">
        <v>46</v>
      </c>
      <c r="V63" t="s">
        <v>47</v>
      </c>
      <c r="W63" t="s">
        <v>43</v>
      </c>
      <c r="X63" t="s">
        <v>44</v>
      </c>
      <c r="Y63" t="s">
        <v>45</v>
      </c>
      <c r="Z63" t="s">
        <v>46</v>
      </c>
      <c r="AA63" t="s">
        <v>47</v>
      </c>
    </row>
    <row r="64" spans="1:27" ht="12.75" customHeight="1">
      <c r="A64" s="10" t="s">
        <v>12</v>
      </c>
      <c r="C64" s="25" t="s">
        <v>13</v>
      </c>
      <c r="D64" s="15" t="s">
        <v>14</v>
      </c>
      <c r="E64" s="15" t="s">
        <v>15</v>
      </c>
      <c r="F64" s="15" t="s">
        <v>16</v>
      </c>
      <c r="G64" s="34"/>
      <c r="H64" s="35"/>
      <c r="I64" s="34"/>
      <c r="J64" s="35"/>
      <c r="K64" s="34"/>
      <c r="L64" s="36"/>
    </row>
    <row r="65" spans="1:21" ht="12.75" customHeight="1">
      <c r="A65" s="37">
        <v>1</v>
      </c>
      <c r="B65" s="38" t="s">
        <v>2</v>
      </c>
      <c r="C65" s="39">
        <v>0.5</v>
      </c>
      <c r="D65" s="40">
        <v>5</v>
      </c>
      <c r="E65" s="41">
        <v>1</v>
      </c>
      <c r="F65" s="41">
        <f>Max!$B$2*C65</f>
        <v>50</v>
      </c>
      <c r="G65" s="34">
        <f>D65*E65</f>
        <v>5</v>
      </c>
      <c r="H65" s="35">
        <f>F65*G65</f>
        <v>250</v>
      </c>
      <c r="I65" s="34"/>
      <c r="J65" s="35"/>
      <c r="K65" s="34"/>
      <c r="L65" s="36"/>
      <c r="M65" s="1">
        <f>G65</f>
        <v>5</v>
      </c>
      <c r="N65" s="1">
        <f>G66</f>
        <v>8</v>
      </c>
      <c r="O65" s="1">
        <f>G67</f>
        <v>6</v>
      </c>
      <c r="P65" s="1">
        <f>G68</f>
        <v>4</v>
      </c>
      <c r="Q65" s="1">
        <f>G69</f>
        <v>3</v>
      </c>
    </row>
    <row r="66" spans="1:21" ht="12.75" customHeight="1">
      <c r="A66" s="37"/>
      <c r="B66" s="38"/>
      <c r="C66" s="39">
        <v>0.6</v>
      </c>
      <c r="D66" s="40">
        <v>4</v>
      </c>
      <c r="E66" s="41">
        <v>2</v>
      </c>
      <c r="F66" s="41">
        <f>Max!$B$2*C66</f>
        <v>60</v>
      </c>
      <c r="G66" s="34">
        <f>D66*E66</f>
        <v>8</v>
      </c>
      <c r="H66" s="35">
        <f>F66*G66</f>
        <v>480</v>
      </c>
      <c r="I66" s="34"/>
      <c r="J66" s="35"/>
      <c r="K66" s="34"/>
      <c r="L66" s="36"/>
    </row>
    <row r="67" spans="1:21" ht="12.75" customHeight="1">
      <c r="A67" s="37"/>
      <c r="B67" s="38"/>
      <c r="C67" s="39">
        <v>0.7</v>
      </c>
      <c r="D67" s="40">
        <v>3</v>
      </c>
      <c r="E67" s="41">
        <v>2</v>
      </c>
      <c r="F67" s="41">
        <f>Max!$B$2*C67</f>
        <v>70</v>
      </c>
      <c r="G67" s="34">
        <f>D67*E67</f>
        <v>6</v>
      </c>
      <c r="H67" s="35">
        <f>F67*G67</f>
        <v>420</v>
      </c>
      <c r="I67" s="34"/>
      <c r="J67" s="35"/>
      <c r="K67" s="34"/>
      <c r="L67" s="36"/>
    </row>
    <row r="68" spans="1:21" ht="12.75" customHeight="1">
      <c r="A68" s="37"/>
      <c r="B68" s="38"/>
      <c r="C68" s="39">
        <v>0.8</v>
      </c>
      <c r="D68" s="40">
        <v>2</v>
      </c>
      <c r="E68" s="41">
        <v>2</v>
      </c>
      <c r="F68" s="41">
        <f>Max!$B$2*C68</f>
        <v>80</v>
      </c>
      <c r="G68" s="34">
        <f>D68*E68</f>
        <v>4</v>
      </c>
      <c r="H68" s="35">
        <f>F68*G68</f>
        <v>320</v>
      </c>
      <c r="I68" s="34"/>
      <c r="J68" s="35"/>
      <c r="K68" s="34"/>
      <c r="L68" s="36"/>
    </row>
    <row r="69" spans="1:21" ht="12.75" customHeight="1">
      <c r="A69" s="37"/>
      <c r="B69" s="38"/>
      <c r="C69" s="39">
        <v>0.9</v>
      </c>
      <c r="D69" s="40">
        <v>1</v>
      </c>
      <c r="E69" s="41">
        <v>3</v>
      </c>
      <c r="F69" s="41">
        <f>Max!$B$2*C69</f>
        <v>90</v>
      </c>
      <c r="G69" s="34">
        <f>D69*E69</f>
        <v>3</v>
      </c>
      <c r="H69" s="35">
        <f>F69*G69</f>
        <v>270</v>
      </c>
      <c r="I69" s="34"/>
      <c r="J69" s="35"/>
      <c r="K69" s="34"/>
      <c r="L69" s="36"/>
    </row>
    <row r="70" spans="1:21" ht="12.75" customHeight="1">
      <c r="A70" s="26">
        <v>2</v>
      </c>
      <c r="B70" s="27" t="s">
        <v>17</v>
      </c>
      <c r="C70" s="28">
        <v>0.5</v>
      </c>
      <c r="D70" s="33">
        <v>5</v>
      </c>
      <c r="E70" s="29">
        <v>1</v>
      </c>
      <c r="F70" s="29">
        <f>Max!$B$3*C70</f>
        <v>50</v>
      </c>
      <c r="G70" s="34"/>
      <c r="H70" s="35"/>
      <c r="I70" s="34">
        <f>D70*E70</f>
        <v>5</v>
      </c>
      <c r="J70" s="35">
        <f>F70*I70</f>
        <v>250</v>
      </c>
      <c r="K70" s="34"/>
      <c r="L70" s="36"/>
      <c r="R70" s="1">
        <f>I70</f>
        <v>5</v>
      </c>
      <c r="S70" s="1">
        <f>I71</f>
        <v>4</v>
      </c>
      <c r="T70" s="1">
        <f>I72</f>
        <v>3</v>
      </c>
      <c r="U70" s="1">
        <f>I73</f>
        <v>15</v>
      </c>
    </row>
    <row r="71" spans="1:21" ht="12.75" customHeight="1">
      <c r="A71" s="26"/>
      <c r="B71" s="27"/>
      <c r="C71" s="28">
        <v>0.6</v>
      </c>
      <c r="D71" s="33">
        <v>4</v>
      </c>
      <c r="E71" s="29">
        <v>1</v>
      </c>
      <c r="F71" s="29">
        <f>Max!$B$3*C71</f>
        <v>60</v>
      </c>
      <c r="G71" s="34"/>
      <c r="H71" s="35"/>
      <c r="I71" s="34">
        <f>D71*E71</f>
        <v>4</v>
      </c>
      <c r="J71" s="35">
        <f>F71*I71</f>
        <v>240</v>
      </c>
      <c r="K71" s="34"/>
      <c r="L71" s="36"/>
    </row>
    <row r="72" spans="1:21" ht="12.75" customHeight="1">
      <c r="A72" s="26"/>
      <c r="B72" s="27"/>
      <c r="C72" s="28">
        <v>0.7</v>
      </c>
      <c r="D72" s="33">
        <v>3</v>
      </c>
      <c r="E72" s="29">
        <v>1</v>
      </c>
      <c r="F72" s="29">
        <f>Max!$B$3*C72</f>
        <v>70</v>
      </c>
      <c r="G72" s="34"/>
      <c r="H72" s="35"/>
      <c r="I72" s="34">
        <f>D72*E72</f>
        <v>3</v>
      </c>
      <c r="J72" s="35">
        <f>F72*I72</f>
        <v>210</v>
      </c>
      <c r="K72" s="34"/>
      <c r="L72" s="36"/>
    </row>
    <row r="73" spans="1:21" ht="12.75" customHeight="1">
      <c r="A73" s="26"/>
      <c r="B73" s="27"/>
      <c r="C73" s="28">
        <v>0.8</v>
      </c>
      <c r="D73" s="33">
        <v>3</v>
      </c>
      <c r="E73" s="29">
        <v>5</v>
      </c>
      <c r="F73" s="29">
        <f>Max!$B$3*C73</f>
        <v>80</v>
      </c>
      <c r="G73" s="34"/>
      <c r="H73" s="35"/>
      <c r="I73" s="34">
        <f>D73*E73</f>
        <v>15</v>
      </c>
      <c r="J73" s="35">
        <f>F73*I73</f>
        <v>1200</v>
      </c>
      <c r="K73" s="34"/>
      <c r="L73" s="36"/>
    </row>
    <row r="74" spans="1:21" ht="12.75" customHeight="1">
      <c r="A74" s="57">
        <v>3</v>
      </c>
      <c r="B74" s="66" t="s">
        <v>27</v>
      </c>
      <c r="C74" s="43"/>
      <c r="D74" s="45">
        <v>10</v>
      </c>
      <c r="E74" s="45">
        <v>5</v>
      </c>
      <c r="F74" s="45"/>
      <c r="G74" s="34"/>
      <c r="H74" s="35"/>
      <c r="I74" s="34"/>
      <c r="J74" s="35"/>
      <c r="K74" s="34"/>
      <c r="L74" s="36"/>
    </row>
    <row r="75" spans="1:21" ht="12.75" customHeight="1">
      <c r="A75" s="57">
        <v>4</v>
      </c>
      <c r="B75" s="66" t="s">
        <v>33</v>
      </c>
      <c r="C75" s="43"/>
      <c r="D75" s="45">
        <v>10</v>
      </c>
      <c r="E75" s="45">
        <v>5</v>
      </c>
      <c r="F75" s="45"/>
      <c r="G75" s="34"/>
      <c r="H75" s="35"/>
      <c r="I75" s="34"/>
      <c r="J75" s="35"/>
      <c r="K75" s="34"/>
      <c r="L75" s="36"/>
    </row>
    <row r="76" spans="1:21" ht="12.75" customHeight="1">
      <c r="A76" s="37">
        <v>5</v>
      </c>
      <c r="B76" s="38" t="s">
        <v>2</v>
      </c>
      <c r="C76" s="39">
        <v>0.5</v>
      </c>
      <c r="D76" s="41">
        <v>5</v>
      </c>
      <c r="E76" s="41">
        <v>1</v>
      </c>
      <c r="F76" s="41">
        <f>Max!$B$2*C76</f>
        <v>50</v>
      </c>
      <c r="G76" s="34">
        <f>D76*E76</f>
        <v>5</v>
      </c>
      <c r="H76" s="35">
        <f>F76*G76</f>
        <v>250</v>
      </c>
      <c r="I76" s="34"/>
      <c r="J76" s="35"/>
      <c r="K76" s="34"/>
      <c r="L76" s="36"/>
      <c r="M76" s="1">
        <f>G76</f>
        <v>5</v>
      </c>
      <c r="N76" s="1">
        <f>G77</f>
        <v>4</v>
      </c>
      <c r="O76" s="1">
        <f>G78</f>
        <v>6</v>
      </c>
      <c r="P76" s="1">
        <f>G79</f>
        <v>8</v>
      </c>
    </row>
    <row r="77" spans="1:21" ht="12.75" customHeight="1">
      <c r="A77" s="37"/>
      <c r="B77" s="38"/>
      <c r="C77" s="39">
        <v>0.6</v>
      </c>
      <c r="D77" s="41">
        <v>4</v>
      </c>
      <c r="E77" s="41">
        <v>1</v>
      </c>
      <c r="F77" s="41">
        <f>Max!$B$2*C77</f>
        <v>60</v>
      </c>
      <c r="G77" s="34">
        <f>D77*E77</f>
        <v>4</v>
      </c>
      <c r="H77" s="35">
        <f>F77*G77</f>
        <v>240</v>
      </c>
      <c r="I77" s="34"/>
      <c r="J77" s="35"/>
      <c r="K77" s="34"/>
      <c r="L77" s="36"/>
    </row>
    <row r="78" spans="1:21" ht="12.75" customHeight="1">
      <c r="A78" s="37"/>
      <c r="B78" s="38"/>
      <c r="C78" s="39">
        <v>0.7</v>
      </c>
      <c r="D78" s="41">
        <v>3</v>
      </c>
      <c r="E78" s="41">
        <v>2</v>
      </c>
      <c r="F78" s="41">
        <f>Max!$B$2*C78</f>
        <v>70</v>
      </c>
      <c r="G78" s="34">
        <f>D78*E78</f>
        <v>6</v>
      </c>
      <c r="H78" s="35">
        <f>F78*G78</f>
        <v>420</v>
      </c>
      <c r="I78" s="34"/>
      <c r="J78" s="35"/>
      <c r="K78" s="34"/>
      <c r="L78" s="36"/>
    </row>
    <row r="79" spans="1:21" ht="12.75" customHeight="1">
      <c r="A79" s="37"/>
      <c r="B79" s="38"/>
      <c r="C79" s="39">
        <v>0.8</v>
      </c>
      <c r="D79" s="41">
        <v>2</v>
      </c>
      <c r="E79" s="41">
        <v>4</v>
      </c>
      <c r="F79" s="41">
        <f>Max!$B$2*C79</f>
        <v>80</v>
      </c>
      <c r="G79" s="34">
        <f>D79*E79</f>
        <v>8</v>
      </c>
      <c r="H79" s="35">
        <f>F79*G79</f>
        <v>640</v>
      </c>
      <c r="I79" s="34"/>
      <c r="J79" s="35"/>
      <c r="K79" s="34"/>
      <c r="L79" s="36"/>
    </row>
    <row r="80" spans="1:21" ht="12.75" customHeight="1">
      <c r="A80" s="46">
        <v>6</v>
      </c>
      <c r="B80" s="47" t="s">
        <v>28</v>
      </c>
      <c r="C80" s="48"/>
      <c r="D80" s="67">
        <v>5</v>
      </c>
      <c r="E80" s="49">
        <v>5</v>
      </c>
      <c r="F80" s="49"/>
      <c r="G80" s="34"/>
      <c r="H80" s="35"/>
      <c r="I80" s="34"/>
      <c r="J80" s="35"/>
      <c r="K80" s="34"/>
      <c r="L80" s="36"/>
    </row>
    <row r="81" spans="1:26" ht="12.75" customHeight="1">
      <c r="C81" s="24"/>
      <c r="D81" s="16"/>
      <c r="E81" s="16"/>
      <c r="F81" s="16"/>
      <c r="G81" s="34"/>
      <c r="H81" s="35"/>
      <c r="I81" s="34"/>
      <c r="J81" s="35"/>
      <c r="K81" s="34"/>
      <c r="L81" s="36"/>
    </row>
    <row r="82" spans="1:26" ht="12.75" customHeight="1">
      <c r="A82" s="10" t="s">
        <v>18</v>
      </c>
      <c r="C82" s="25" t="s">
        <v>13</v>
      </c>
      <c r="D82" s="15" t="s">
        <v>14</v>
      </c>
      <c r="E82" s="15" t="s">
        <v>15</v>
      </c>
      <c r="F82" s="15" t="s">
        <v>16</v>
      </c>
      <c r="G82" s="34"/>
      <c r="H82" s="35"/>
      <c r="I82" s="34"/>
      <c r="J82" s="35"/>
      <c r="K82" s="34"/>
      <c r="L82" s="36"/>
    </row>
    <row r="83" spans="1:26" ht="12.75" customHeight="1">
      <c r="A83" s="50">
        <v>1</v>
      </c>
      <c r="B83" s="51" t="s">
        <v>22</v>
      </c>
      <c r="C83" s="52">
        <v>0.5</v>
      </c>
      <c r="D83" s="58">
        <v>4</v>
      </c>
      <c r="E83" s="53">
        <v>1</v>
      </c>
      <c r="F83" s="53">
        <f>Max!$B$4*C83</f>
        <v>50</v>
      </c>
      <c r="G83" s="34"/>
      <c r="H83" s="35"/>
      <c r="I83" s="34"/>
      <c r="J83" s="35"/>
      <c r="K83" s="34">
        <f>D83*E83</f>
        <v>4</v>
      </c>
      <c r="L83" s="36">
        <f>F83*K83</f>
        <v>200</v>
      </c>
      <c r="W83" s="1">
        <f>K83</f>
        <v>4</v>
      </c>
      <c r="X83" s="1">
        <f>K84</f>
        <v>8</v>
      </c>
      <c r="Y83" s="1">
        <f>K85+K86</f>
        <v>18</v>
      </c>
    </row>
    <row r="84" spans="1:26" ht="12.75" customHeight="1">
      <c r="A84" s="50"/>
      <c r="B84" s="51"/>
      <c r="C84" s="52">
        <v>0.6</v>
      </c>
      <c r="D84" s="58">
        <v>4</v>
      </c>
      <c r="E84" s="53">
        <v>2</v>
      </c>
      <c r="F84" s="53">
        <f>Max!$B$4*C84</f>
        <v>60</v>
      </c>
      <c r="G84" s="34"/>
      <c r="H84" s="35"/>
      <c r="I84" s="34"/>
      <c r="J84" s="35"/>
      <c r="K84" s="34">
        <f>D84*E84</f>
        <v>8</v>
      </c>
      <c r="L84" s="36">
        <f>F84*K84</f>
        <v>480</v>
      </c>
    </row>
    <row r="85" spans="1:26" ht="12.75" customHeight="1">
      <c r="A85" s="50"/>
      <c r="B85" s="51"/>
      <c r="C85" s="52">
        <v>0.7</v>
      </c>
      <c r="D85" s="58">
        <v>3</v>
      </c>
      <c r="E85" s="53">
        <v>2</v>
      </c>
      <c r="F85" s="53">
        <f>Max!$B$4*C85</f>
        <v>70</v>
      </c>
      <c r="G85" s="34"/>
      <c r="H85" s="35"/>
      <c r="I85" s="34"/>
      <c r="J85" s="35"/>
      <c r="K85" s="34">
        <f>D85*E85</f>
        <v>6</v>
      </c>
      <c r="L85" s="36">
        <f>F85*K85</f>
        <v>420</v>
      </c>
    </row>
    <row r="86" spans="1:26" ht="12.75" customHeight="1">
      <c r="A86" s="50"/>
      <c r="B86" s="51"/>
      <c r="C86" s="52">
        <v>0.75</v>
      </c>
      <c r="D86" s="58">
        <v>3</v>
      </c>
      <c r="E86" s="53">
        <v>4</v>
      </c>
      <c r="F86" s="53">
        <f>Max!$B$4*C86</f>
        <v>75</v>
      </c>
      <c r="G86" s="34"/>
      <c r="H86" s="35"/>
      <c r="I86" s="34"/>
      <c r="J86" s="35"/>
      <c r="K86" s="34">
        <f>D86*E86</f>
        <v>12</v>
      </c>
      <c r="L86" s="36">
        <f>F86*K86</f>
        <v>900</v>
      </c>
    </row>
    <row r="87" spans="1:26" ht="12.75" customHeight="1">
      <c r="A87" s="26">
        <v>2</v>
      </c>
      <c r="B87" s="27" t="s">
        <v>17</v>
      </c>
      <c r="C87" s="28">
        <v>0.55000000000000004</v>
      </c>
      <c r="D87" s="33">
        <v>5</v>
      </c>
      <c r="E87" s="29">
        <v>1</v>
      </c>
      <c r="F87" s="29">
        <f>Max!$B$3*C87</f>
        <v>55.000000000000007</v>
      </c>
      <c r="G87" s="34"/>
      <c r="H87" s="35"/>
      <c r="I87" s="34">
        <f t="shared" ref="I87:I94" si="3">D87*E87</f>
        <v>5</v>
      </c>
      <c r="J87" s="35">
        <f t="shared" ref="J87:J94" si="4">F87*I87</f>
        <v>275.00000000000006</v>
      </c>
      <c r="K87" s="34"/>
      <c r="L87" s="36"/>
      <c r="R87" s="1">
        <f>I87+I94</f>
        <v>12</v>
      </c>
      <c r="S87" s="1">
        <f>I88+I93</f>
        <v>9</v>
      </c>
      <c r="T87" s="1">
        <f>I89+I92</f>
        <v>6</v>
      </c>
      <c r="U87" s="1">
        <f>I90+I91</f>
        <v>6</v>
      </c>
    </row>
    <row r="88" spans="1:26" ht="12.75" customHeight="1">
      <c r="A88" s="26"/>
      <c r="B88" s="27"/>
      <c r="C88" s="28">
        <v>0.65</v>
      </c>
      <c r="D88" s="33">
        <v>4</v>
      </c>
      <c r="E88" s="29">
        <v>1</v>
      </c>
      <c r="F88" s="29">
        <f>Max!$B$3*C88</f>
        <v>65</v>
      </c>
      <c r="G88" s="34"/>
      <c r="H88" s="35"/>
      <c r="I88" s="34">
        <f t="shared" si="3"/>
        <v>4</v>
      </c>
      <c r="J88" s="35">
        <f t="shared" si="4"/>
        <v>260</v>
      </c>
      <c r="K88" s="34"/>
      <c r="L88" s="36"/>
    </row>
    <row r="89" spans="1:26" ht="12.75" customHeight="1">
      <c r="A89" s="26"/>
      <c r="B89" s="27"/>
      <c r="C89" s="28">
        <v>0.75</v>
      </c>
      <c r="D89" s="33">
        <v>3</v>
      </c>
      <c r="E89" s="29">
        <v>1</v>
      </c>
      <c r="F89" s="29">
        <f>Max!$B$3*C89</f>
        <v>75</v>
      </c>
      <c r="G89" s="34"/>
      <c r="H89" s="35"/>
      <c r="I89" s="34">
        <f t="shared" si="3"/>
        <v>3</v>
      </c>
      <c r="J89" s="35">
        <f t="shared" si="4"/>
        <v>225</v>
      </c>
      <c r="K89" s="34"/>
      <c r="L89" s="36"/>
    </row>
    <row r="90" spans="1:26" ht="12.75" customHeight="1">
      <c r="A90" s="26"/>
      <c r="B90" s="27"/>
      <c r="C90" s="28">
        <v>0.8</v>
      </c>
      <c r="D90" s="33">
        <v>2</v>
      </c>
      <c r="E90" s="29">
        <v>2</v>
      </c>
      <c r="F90" s="29">
        <f>Max!$B$3*C90</f>
        <v>80</v>
      </c>
      <c r="G90" s="34"/>
      <c r="H90" s="35"/>
      <c r="I90" s="34">
        <f t="shared" si="3"/>
        <v>4</v>
      </c>
      <c r="J90" s="35">
        <f t="shared" si="4"/>
        <v>320</v>
      </c>
      <c r="K90" s="34"/>
      <c r="L90" s="36"/>
    </row>
    <row r="91" spans="1:26" ht="12.75" customHeight="1">
      <c r="A91" s="26"/>
      <c r="B91" s="27"/>
      <c r="C91" s="28">
        <v>0.85</v>
      </c>
      <c r="D91" s="33">
        <v>1</v>
      </c>
      <c r="E91" s="29">
        <v>2</v>
      </c>
      <c r="F91" s="29">
        <f>Max!$B$3*C91</f>
        <v>85</v>
      </c>
      <c r="G91" s="34"/>
      <c r="H91" s="35"/>
      <c r="I91" s="34">
        <f t="shared" si="3"/>
        <v>2</v>
      </c>
      <c r="J91" s="35">
        <f t="shared" si="4"/>
        <v>170</v>
      </c>
      <c r="K91" s="34"/>
      <c r="L91" s="36"/>
    </row>
    <row r="92" spans="1:26" ht="12.75" customHeight="1">
      <c r="A92" s="26"/>
      <c r="B92" s="27"/>
      <c r="C92" s="28">
        <v>0.75</v>
      </c>
      <c r="D92" s="33">
        <v>3</v>
      </c>
      <c r="E92" s="29">
        <v>1</v>
      </c>
      <c r="F92" s="29">
        <f>Max!$B$3*C92</f>
        <v>75</v>
      </c>
      <c r="G92" s="34"/>
      <c r="H92" s="35"/>
      <c r="I92" s="34">
        <f t="shared" si="3"/>
        <v>3</v>
      </c>
      <c r="J92" s="35">
        <f t="shared" si="4"/>
        <v>225</v>
      </c>
      <c r="K92" s="34"/>
      <c r="L92" s="36"/>
    </row>
    <row r="93" spans="1:26" ht="12.75" customHeight="1">
      <c r="A93" s="26"/>
      <c r="B93" s="27"/>
      <c r="C93" s="28">
        <v>0.65</v>
      </c>
      <c r="D93" s="33">
        <v>5</v>
      </c>
      <c r="E93" s="29">
        <v>1</v>
      </c>
      <c r="F93" s="29">
        <f>Max!$B$3*C93</f>
        <v>65</v>
      </c>
      <c r="G93" s="34"/>
      <c r="H93" s="35"/>
      <c r="I93" s="34">
        <f t="shared" si="3"/>
        <v>5</v>
      </c>
      <c r="J93" s="35">
        <f t="shared" si="4"/>
        <v>325</v>
      </c>
      <c r="K93" s="34"/>
      <c r="L93" s="36"/>
    </row>
    <row r="94" spans="1:26" ht="12.75" customHeight="1">
      <c r="A94" s="26"/>
      <c r="B94" s="27"/>
      <c r="C94" s="28">
        <v>0.55000000000000004</v>
      </c>
      <c r="D94" s="33">
        <v>7</v>
      </c>
      <c r="E94" s="29">
        <v>1</v>
      </c>
      <c r="F94" s="29">
        <f>Max!$B$3*C94</f>
        <v>55.000000000000007</v>
      </c>
      <c r="G94" s="34"/>
      <c r="H94" s="35"/>
      <c r="I94" s="34">
        <f t="shared" si="3"/>
        <v>7</v>
      </c>
      <c r="J94" s="35">
        <f t="shared" si="4"/>
        <v>385.00000000000006</v>
      </c>
      <c r="K94" s="34"/>
      <c r="L94" s="36"/>
    </row>
    <row r="95" spans="1:26" ht="12.75" customHeight="1">
      <c r="A95" s="57">
        <v>3</v>
      </c>
      <c r="B95" s="66" t="s">
        <v>27</v>
      </c>
      <c r="C95" s="43"/>
      <c r="D95" s="45">
        <v>10</v>
      </c>
      <c r="E95" s="45">
        <v>5</v>
      </c>
      <c r="F95" s="45"/>
      <c r="G95" s="34"/>
      <c r="H95" s="35"/>
      <c r="I95" s="34"/>
      <c r="J95" s="35"/>
      <c r="K95" s="34"/>
      <c r="L95" s="36"/>
    </row>
    <row r="96" spans="1:26" ht="12.75" customHeight="1">
      <c r="A96" s="50">
        <v>4</v>
      </c>
      <c r="B96" s="51" t="s">
        <v>4</v>
      </c>
      <c r="C96" s="52">
        <v>0.5</v>
      </c>
      <c r="D96" s="58">
        <v>4</v>
      </c>
      <c r="E96" s="53">
        <v>1</v>
      </c>
      <c r="F96" s="53">
        <f>Max!$B$4*C96</f>
        <v>50</v>
      </c>
      <c r="G96" s="34"/>
      <c r="H96" s="35"/>
      <c r="I96" s="34"/>
      <c r="J96" s="35"/>
      <c r="K96" s="34">
        <f>D96*E96</f>
        <v>4</v>
      </c>
      <c r="L96" s="36">
        <f>F96*K96</f>
        <v>200</v>
      </c>
      <c r="W96" s="1">
        <f>K96</f>
        <v>4</v>
      </c>
      <c r="X96" s="1">
        <f>K97</f>
        <v>4</v>
      </c>
      <c r="Y96" s="1">
        <f>K98</f>
        <v>6</v>
      </c>
      <c r="Z96" s="1">
        <f>K99</f>
        <v>15</v>
      </c>
    </row>
    <row r="97" spans="1:20" ht="12.75" customHeight="1">
      <c r="A97" s="50"/>
      <c r="B97" s="51"/>
      <c r="C97" s="52">
        <v>0.6</v>
      </c>
      <c r="D97" s="58">
        <v>4</v>
      </c>
      <c r="E97" s="53">
        <v>1</v>
      </c>
      <c r="F97" s="53">
        <f>Max!$B$4*C97</f>
        <v>60</v>
      </c>
      <c r="G97" s="34"/>
      <c r="H97" s="35"/>
      <c r="I97" s="34"/>
      <c r="J97" s="35"/>
      <c r="K97" s="34">
        <f>D97*E97</f>
        <v>4</v>
      </c>
      <c r="L97" s="36">
        <f>F97*K97</f>
        <v>240</v>
      </c>
    </row>
    <row r="98" spans="1:20" ht="12.75" customHeight="1">
      <c r="A98" s="50"/>
      <c r="B98" s="51"/>
      <c r="C98" s="52">
        <v>0.7</v>
      </c>
      <c r="D98" s="58">
        <v>3</v>
      </c>
      <c r="E98" s="53">
        <v>2</v>
      </c>
      <c r="F98" s="53">
        <f>Max!$B$4*C98</f>
        <v>70</v>
      </c>
      <c r="G98" s="34"/>
      <c r="H98" s="35"/>
      <c r="I98" s="34"/>
      <c r="J98" s="35"/>
      <c r="K98" s="34">
        <f>D98*E98</f>
        <v>6</v>
      </c>
      <c r="L98" s="36">
        <f>F98*K98</f>
        <v>420</v>
      </c>
    </row>
    <row r="99" spans="1:20" ht="12.75" customHeight="1">
      <c r="A99" s="50"/>
      <c r="B99" s="51"/>
      <c r="C99" s="52">
        <v>0.8</v>
      </c>
      <c r="D99" s="58">
        <v>3</v>
      </c>
      <c r="E99" s="53">
        <v>5</v>
      </c>
      <c r="F99" s="53">
        <f>Max!$B$4*C99</f>
        <v>80</v>
      </c>
      <c r="G99" s="34"/>
      <c r="H99" s="35"/>
      <c r="I99" s="34"/>
      <c r="J99" s="35"/>
      <c r="K99" s="34">
        <f>D99*E99</f>
        <v>15</v>
      </c>
      <c r="L99" s="36">
        <f>F99*K99</f>
        <v>1200</v>
      </c>
    </row>
    <row r="100" spans="1:20" ht="12.75" customHeight="1">
      <c r="A100" s="57">
        <v>5</v>
      </c>
      <c r="B100" s="66" t="s">
        <v>26</v>
      </c>
      <c r="C100" s="43"/>
      <c r="D100" s="44">
        <v>5</v>
      </c>
      <c r="E100" s="45">
        <v>5</v>
      </c>
      <c r="F100" s="45"/>
      <c r="G100" s="34"/>
      <c r="H100" s="35"/>
      <c r="I100" s="34"/>
      <c r="J100" s="35"/>
      <c r="K100" s="34"/>
      <c r="L100" s="36"/>
    </row>
    <row r="101" spans="1:20" ht="12.75" customHeight="1">
      <c r="C101" s="24"/>
      <c r="D101" s="16"/>
      <c r="E101" s="16"/>
      <c r="F101" s="16"/>
      <c r="G101" s="34"/>
      <c r="H101" s="35"/>
      <c r="I101" s="34"/>
      <c r="J101" s="35"/>
      <c r="K101" s="34"/>
      <c r="L101" s="36"/>
    </row>
    <row r="102" spans="1:20" ht="12.75" customHeight="1">
      <c r="A102" s="10" t="s">
        <v>20</v>
      </c>
      <c r="C102" s="25" t="s">
        <v>13</v>
      </c>
      <c r="D102" s="15" t="s">
        <v>14</v>
      </c>
      <c r="E102" s="15" t="s">
        <v>15</v>
      </c>
      <c r="F102" s="15" t="s">
        <v>16</v>
      </c>
      <c r="G102" s="34"/>
      <c r="H102" s="35"/>
      <c r="I102" s="34"/>
      <c r="J102" s="35"/>
      <c r="K102" s="34"/>
      <c r="L102" s="36"/>
    </row>
    <row r="103" spans="1:20" ht="12.75" customHeight="1">
      <c r="A103" s="37">
        <v>1</v>
      </c>
      <c r="B103" s="38" t="s">
        <v>2</v>
      </c>
      <c r="C103" s="39">
        <v>0.5</v>
      </c>
      <c r="D103" s="40">
        <v>5</v>
      </c>
      <c r="E103" s="41">
        <v>1</v>
      </c>
      <c r="F103" s="41">
        <f>Max!$B$2*C103</f>
        <v>50</v>
      </c>
      <c r="G103" s="34">
        <f t="shared" ref="G103:G109" si="5">D103*E103</f>
        <v>5</v>
      </c>
      <c r="H103" s="35">
        <f t="shared" ref="H103:H109" si="6">F103*G103</f>
        <v>250</v>
      </c>
      <c r="I103" s="34"/>
      <c r="J103" s="35"/>
      <c r="K103" s="34"/>
      <c r="L103" s="36"/>
      <c r="M103" s="1">
        <f>G103</f>
        <v>5</v>
      </c>
      <c r="N103" s="1">
        <f>G104</f>
        <v>5</v>
      </c>
      <c r="O103" s="1">
        <f>G109+G108+G107+G106+G105</f>
        <v>25</v>
      </c>
      <c r="P103">
        <v>0</v>
      </c>
      <c r="Q103">
        <v>0</v>
      </c>
    </row>
    <row r="104" spans="1:20" ht="12.75" customHeight="1">
      <c r="A104" s="37"/>
      <c r="B104" s="38"/>
      <c r="C104" s="39">
        <v>0.6</v>
      </c>
      <c r="D104" s="40">
        <v>5</v>
      </c>
      <c r="E104" s="41">
        <v>1</v>
      </c>
      <c r="F104" s="41">
        <f>Max!$B$2*C104</f>
        <v>60</v>
      </c>
      <c r="G104" s="34">
        <f t="shared" si="5"/>
        <v>5</v>
      </c>
      <c r="H104" s="35">
        <f t="shared" si="6"/>
        <v>300</v>
      </c>
      <c r="I104" s="34"/>
      <c r="J104" s="35"/>
      <c r="K104" s="34"/>
      <c r="L104" s="36"/>
    </row>
    <row r="105" spans="1:20" ht="12.75" customHeight="1">
      <c r="A105" s="37"/>
      <c r="B105" s="38"/>
      <c r="C105" s="39">
        <v>0.7</v>
      </c>
      <c r="D105" s="40">
        <v>3</v>
      </c>
      <c r="E105" s="41">
        <v>1</v>
      </c>
      <c r="F105" s="41">
        <f>Max!$B$2*C105</f>
        <v>70</v>
      </c>
      <c r="G105" s="34">
        <f t="shared" si="5"/>
        <v>3</v>
      </c>
      <c r="H105" s="35">
        <f t="shared" si="6"/>
        <v>210</v>
      </c>
      <c r="I105" s="34"/>
      <c r="J105" s="35"/>
      <c r="K105" s="34"/>
      <c r="L105" s="36"/>
    </row>
    <row r="106" spans="1:20" ht="12.75" customHeight="1">
      <c r="A106" s="37"/>
      <c r="B106" s="38"/>
      <c r="C106" s="39">
        <v>0.7</v>
      </c>
      <c r="D106" s="40">
        <v>5</v>
      </c>
      <c r="E106" s="41">
        <v>1</v>
      </c>
      <c r="F106" s="41">
        <f>Max!$B$2*C106</f>
        <v>70</v>
      </c>
      <c r="G106" s="34">
        <f t="shared" si="5"/>
        <v>5</v>
      </c>
      <c r="H106" s="35">
        <f t="shared" si="6"/>
        <v>350</v>
      </c>
      <c r="I106" s="34"/>
      <c r="J106" s="35"/>
      <c r="K106" s="34"/>
      <c r="L106" s="36"/>
    </row>
    <row r="107" spans="1:20" ht="12.75" customHeight="1">
      <c r="A107" s="37"/>
      <c r="B107" s="38"/>
      <c r="C107" s="39">
        <v>0.7</v>
      </c>
      <c r="D107" s="40">
        <v>7</v>
      </c>
      <c r="E107" s="41">
        <v>1</v>
      </c>
      <c r="F107" s="41">
        <f>Max!$B$2*C107</f>
        <v>70</v>
      </c>
      <c r="G107" s="34">
        <f t="shared" si="5"/>
        <v>7</v>
      </c>
      <c r="H107" s="35">
        <f t="shared" si="6"/>
        <v>490</v>
      </c>
      <c r="I107" s="34"/>
      <c r="J107" s="35"/>
      <c r="K107" s="34"/>
      <c r="L107" s="36"/>
    </row>
    <row r="108" spans="1:20" ht="12.75" customHeight="1">
      <c r="A108" s="37"/>
      <c r="B108" s="38"/>
      <c r="C108" s="39">
        <v>0.7</v>
      </c>
      <c r="D108" s="40">
        <v>6</v>
      </c>
      <c r="E108" s="41">
        <v>1</v>
      </c>
      <c r="F108" s="41">
        <f>Max!$B$2*C108</f>
        <v>70</v>
      </c>
      <c r="G108" s="34">
        <f t="shared" si="5"/>
        <v>6</v>
      </c>
      <c r="H108" s="35">
        <f t="shared" si="6"/>
        <v>420</v>
      </c>
      <c r="I108" s="34"/>
      <c r="J108" s="35"/>
      <c r="K108" s="34"/>
      <c r="L108" s="36"/>
    </row>
    <row r="109" spans="1:20" ht="12.75" customHeight="1">
      <c r="A109" s="37"/>
      <c r="B109" s="38"/>
      <c r="C109" s="39">
        <v>0.7</v>
      </c>
      <c r="D109" s="40">
        <v>4</v>
      </c>
      <c r="E109" s="41">
        <v>1</v>
      </c>
      <c r="F109" s="41">
        <f>Max!$B$2*C109</f>
        <v>70</v>
      </c>
      <c r="G109" s="34">
        <f t="shared" si="5"/>
        <v>4</v>
      </c>
      <c r="H109" s="35">
        <f t="shared" si="6"/>
        <v>280</v>
      </c>
      <c r="I109" s="34"/>
      <c r="J109" s="35"/>
      <c r="K109" s="34"/>
      <c r="L109" s="36"/>
    </row>
    <row r="110" spans="1:20" ht="12.75" customHeight="1">
      <c r="A110" s="26">
        <v>2</v>
      </c>
      <c r="B110" s="27" t="s">
        <v>17</v>
      </c>
      <c r="C110" s="28">
        <v>0.55000000000000004</v>
      </c>
      <c r="D110" s="33">
        <v>4</v>
      </c>
      <c r="E110" s="29">
        <v>1</v>
      </c>
      <c r="F110" s="29">
        <f>Max!$B$3*C110</f>
        <v>55.000000000000007</v>
      </c>
      <c r="G110" s="34"/>
      <c r="H110" s="35"/>
      <c r="I110" s="34">
        <f>D110*E110</f>
        <v>4</v>
      </c>
      <c r="J110" s="35">
        <f>F110*I110</f>
        <v>220.00000000000003</v>
      </c>
      <c r="K110" s="34"/>
      <c r="L110" s="36"/>
      <c r="R110" s="1">
        <f>I110</f>
        <v>4</v>
      </c>
      <c r="S110" s="1">
        <f>I111</f>
        <v>4</v>
      </c>
      <c r="T110" s="1">
        <f>I112</f>
        <v>15</v>
      </c>
    </row>
    <row r="111" spans="1:20" ht="12.75" customHeight="1">
      <c r="A111" s="26"/>
      <c r="B111" s="27"/>
      <c r="C111" s="28">
        <v>0.65</v>
      </c>
      <c r="D111" s="33">
        <v>4</v>
      </c>
      <c r="E111" s="29">
        <v>1</v>
      </c>
      <c r="F111" s="29">
        <f>Max!$B$3*C111</f>
        <v>65</v>
      </c>
      <c r="G111" s="34"/>
      <c r="H111" s="35"/>
      <c r="I111" s="34">
        <f>D111*E111</f>
        <v>4</v>
      </c>
      <c r="J111" s="35">
        <f>F111*I111</f>
        <v>260</v>
      </c>
      <c r="K111" s="34"/>
      <c r="L111" s="36"/>
    </row>
    <row r="112" spans="1:20" ht="12.75" customHeight="1">
      <c r="A112" s="26"/>
      <c r="B112" s="27"/>
      <c r="C112" s="28">
        <v>0.75</v>
      </c>
      <c r="D112" s="33">
        <v>3</v>
      </c>
      <c r="E112" s="29">
        <v>5</v>
      </c>
      <c r="F112" s="29">
        <f>Max!$B$3*C112</f>
        <v>75</v>
      </c>
      <c r="G112" s="34"/>
      <c r="H112" s="35"/>
      <c r="I112" s="34">
        <f>D112*E112</f>
        <v>15</v>
      </c>
      <c r="J112" s="35">
        <f>F112*I112</f>
        <v>1125</v>
      </c>
      <c r="K112" s="34"/>
      <c r="L112" s="36"/>
    </row>
    <row r="113" spans="1:27" ht="12.75" customHeight="1">
      <c r="A113" s="42">
        <v>3</v>
      </c>
      <c r="B113" s="54" t="s">
        <v>30</v>
      </c>
      <c r="C113" s="55"/>
      <c r="D113" s="59">
        <v>8</v>
      </c>
      <c r="E113" s="56">
        <v>5</v>
      </c>
      <c r="F113" s="56"/>
      <c r="G113" s="34"/>
      <c r="H113" s="35"/>
      <c r="I113" s="34"/>
      <c r="J113" s="35"/>
      <c r="K113" s="34"/>
      <c r="L113" s="36"/>
    </row>
    <row r="114" spans="1:27" ht="12.75" customHeight="1">
      <c r="A114" s="42">
        <v>4</v>
      </c>
      <c r="B114" s="54" t="s">
        <v>35</v>
      </c>
      <c r="C114" s="55"/>
      <c r="D114" s="59">
        <v>6</v>
      </c>
      <c r="E114" s="56">
        <v>5</v>
      </c>
      <c r="F114" s="56"/>
      <c r="G114" s="34"/>
      <c r="H114" s="35"/>
      <c r="I114" s="34"/>
      <c r="J114" s="35"/>
      <c r="K114" s="34"/>
      <c r="L114" s="36"/>
    </row>
    <row r="115" spans="1:27" ht="12.75" customHeight="1">
      <c r="A115" s="46">
        <v>5</v>
      </c>
      <c r="B115" s="47" t="s">
        <v>32</v>
      </c>
      <c r="C115" s="48"/>
      <c r="D115" s="67">
        <v>6</v>
      </c>
      <c r="E115" s="49">
        <v>5</v>
      </c>
      <c r="F115" s="49"/>
      <c r="G115" s="34"/>
      <c r="H115" s="35"/>
      <c r="I115" s="34"/>
      <c r="J115" s="35"/>
      <c r="K115" s="34"/>
      <c r="L115" s="36"/>
    </row>
    <row r="116" spans="1:27" ht="12.75" customHeight="1">
      <c r="C116" s="25"/>
      <c r="D116" s="15"/>
      <c r="E116" s="15"/>
      <c r="F116" s="15"/>
      <c r="G116" s="34"/>
      <c r="H116" s="35"/>
      <c r="I116" s="34"/>
      <c r="J116" s="35"/>
      <c r="K116" s="34"/>
      <c r="L116" s="36"/>
    </row>
    <row r="117" spans="1:27" ht="12.75" customHeight="1">
      <c r="C117" s="24"/>
      <c r="D117" s="16"/>
      <c r="E117" s="16"/>
      <c r="F117" s="16"/>
      <c r="G117" s="64">
        <f t="shared" ref="G117:L117" si="7">SUM(G65:G116)</f>
        <v>84</v>
      </c>
      <c r="H117" s="65">
        <f t="shared" si="7"/>
        <v>5590</v>
      </c>
      <c r="I117" s="64">
        <f t="shared" si="7"/>
        <v>83</v>
      </c>
      <c r="J117" s="65">
        <f t="shared" si="7"/>
        <v>5690</v>
      </c>
      <c r="K117" s="64">
        <f t="shared" si="7"/>
        <v>59</v>
      </c>
      <c r="L117" s="65">
        <f t="shared" si="7"/>
        <v>4060</v>
      </c>
      <c r="M117" s="1">
        <f>SUM(M65:M116)</f>
        <v>15</v>
      </c>
      <c r="N117" s="1">
        <f>SUM(N65:N116)</f>
        <v>17</v>
      </c>
      <c r="O117" s="1">
        <f>SUM(O65:O116)</f>
        <v>37</v>
      </c>
      <c r="P117" s="1">
        <f>SUM(P65:P116)</f>
        <v>12</v>
      </c>
      <c r="Q117" s="1">
        <f>SUM(Q65:Q116)</f>
        <v>3</v>
      </c>
      <c r="R117" s="1">
        <f>SUM(R70:R116)</f>
        <v>21</v>
      </c>
      <c r="S117" s="1">
        <f>SUM(S70:S116)</f>
        <v>17</v>
      </c>
      <c r="T117" s="1">
        <f>SUM(T70:T116)</f>
        <v>24</v>
      </c>
      <c r="U117" s="1">
        <f>SUM(U70:U116)</f>
        <v>21</v>
      </c>
      <c r="W117" s="1">
        <f>SUM(W83:W116)</f>
        <v>8</v>
      </c>
      <c r="X117" s="1">
        <f>SUM(X83:X116)</f>
        <v>12</v>
      </c>
      <c r="Y117" s="1">
        <f>SUM(Y83:Y116)</f>
        <v>24</v>
      </c>
      <c r="Z117">
        <f>SUM(Z83:Z116)</f>
        <v>15</v>
      </c>
    </row>
    <row r="118" spans="1:27" ht="12.75" customHeight="1">
      <c r="A118" s="10" t="s">
        <v>23</v>
      </c>
      <c r="B118" s="10"/>
      <c r="C118" s="24"/>
      <c r="D118" s="16"/>
      <c r="E118" s="16"/>
      <c r="F118" s="16"/>
      <c r="G118" s="34"/>
      <c r="H118" s="35"/>
      <c r="I118" s="34"/>
      <c r="J118" s="35"/>
      <c r="K118" s="34"/>
      <c r="L118" s="36"/>
      <c r="M118" t="s">
        <v>43</v>
      </c>
      <c r="N118" t="s">
        <v>44</v>
      </c>
      <c r="O118" t="s">
        <v>45</v>
      </c>
      <c r="P118" t="s">
        <v>46</v>
      </c>
      <c r="Q118" t="s">
        <v>47</v>
      </c>
      <c r="R118" t="s">
        <v>43</v>
      </c>
      <c r="S118" t="s">
        <v>44</v>
      </c>
      <c r="T118" t="s">
        <v>45</v>
      </c>
      <c r="U118" t="s">
        <v>46</v>
      </c>
      <c r="V118" t="s">
        <v>47</v>
      </c>
      <c r="W118" t="s">
        <v>43</v>
      </c>
      <c r="X118" t="s">
        <v>44</v>
      </c>
      <c r="Y118" t="s">
        <v>45</v>
      </c>
      <c r="Z118" t="s">
        <v>46</v>
      </c>
      <c r="AA118" t="s">
        <v>47</v>
      </c>
    </row>
    <row r="119" spans="1:27" ht="12.75" customHeight="1">
      <c r="A119" s="10" t="s">
        <v>12</v>
      </c>
      <c r="C119" s="25" t="s">
        <v>13</v>
      </c>
      <c r="D119" s="15" t="s">
        <v>14</v>
      </c>
      <c r="E119" s="15" t="s">
        <v>15</v>
      </c>
      <c r="F119" s="15" t="s">
        <v>16</v>
      </c>
      <c r="G119" s="34"/>
      <c r="H119" s="35"/>
      <c r="I119" s="34"/>
      <c r="J119" s="35"/>
      <c r="K119" s="34"/>
      <c r="L119" s="36"/>
    </row>
    <row r="120" spans="1:27" ht="12.75" customHeight="1">
      <c r="A120" s="37">
        <v>1</v>
      </c>
      <c r="B120" s="38" t="s">
        <v>2</v>
      </c>
      <c r="C120" s="39">
        <v>0.5</v>
      </c>
      <c r="D120" s="40">
        <v>5</v>
      </c>
      <c r="E120" s="41">
        <v>1</v>
      </c>
      <c r="F120" s="41">
        <f>Max!$B$2*C120</f>
        <v>50</v>
      </c>
      <c r="G120" s="34">
        <f>D120*E120</f>
        <v>5</v>
      </c>
      <c r="H120" s="35">
        <f>F120*G120</f>
        <v>250</v>
      </c>
      <c r="I120" s="34"/>
      <c r="J120" s="35"/>
      <c r="K120" s="34"/>
      <c r="L120" s="36"/>
      <c r="M120" s="1">
        <f>G120</f>
        <v>5</v>
      </c>
      <c r="N120" s="1">
        <f>G121</f>
        <v>8</v>
      </c>
      <c r="O120" s="1">
        <f>G122</f>
        <v>6</v>
      </c>
      <c r="P120" s="1">
        <f>G123</f>
        <v>15</v>
      </c>
    </row>
    <row r="121" spans="1:27" ht="12.75" customHeight="1">
      <c r="A121" s="37"/>
      <c r="B121" s="38"/>
      <c r="C121" s="39">
        <v>0.6</v>
      </c>
      <c r="D121" s="40">
        <v>4</v>
      </c>
      <c r="E121" s="41">
        <v>2</v>
      </c>
      <c r="F121" s="41">
        <f>Max!$B$2*C121</f>
        <v>60</v>
      </c>
      <c r="G121" s="34">
        <f>D121*E121</f>
        <v>8</v>
      </c>
      <c r="H121" s="35">
        <f>F121*G121</f>
        <v>480</v>
      </c>
      <c r="I121" s="34"/>
      <c r="J121" s="35"/>
      <c r="K121" s="34"/>
      <c r="L121" s="36"/>
    </row>
    <row r="122" spans="1:27" ht="12.75" customHeight="1">
      <c r="A122" s="37"/>
      <c r="B122" s="38"/>
      <c r="C122" s="39">
        <v>0.7</v>
      </c>
      <c r="D122" s="40">
        <v>3</v>
      </c>
      <c r="E122" s="41">
        <v>2</v>
      </c>
      <c r="F122" s="41">
        <f>Max!$B$2*C122</f>
        <v>70</v>
      </c>
      <c r="G122" s="34">
        <f>D122*E122</f>
        <v>6</v>
      </c>
      <c r="H122" s="35">
        <f>F122*G122</f>
        <v>420</v>
      </c>
      <c r="I122" s="34"/>
      <c r="J122" s="35"/>
      <c r="K122" s="34"/>
      <c r="L122" s="36"/>
    </row>
    <row r="123" spans="1:27" ht="12.75" customHeight="1">
      <c r="A123" s="37"/>
      <c r="B123" s="38"/>
      <c r="C123" s="39">
        <v>0.8</v>
      </c>
      <c r="D123" s="40">
        <v>3</v>
      </c>
      <c r="E123" s="41">
        <v>5</v>
      </c>
      <c r="F123" s="41">
        <f>Max!$B$2*C123</f>
        <v>80</v>
      </c>
      <c r="G123" s="34">
        <f>D123*E123</f>
        <v>15</v>
      </c>
      <c r="H123" s="35">
        <f>F123*G123</f>
        <v>1200</v>
      </c>
      <c r="I123" s="34"/>
      <c r="J123" s="35"/>
      <c r="K123" s="34"/>
      <c r="L123" s="36"/>
    </row>
    <row r="124" spans="1:27" ht="12.75" customHeight="1">
      <c r="A124" s="26">
        <v>2</v>
      </c>
      <c r="B124" s="27" t="s">
        <v>17</v>
      </c>
      <c r="C124" s="28">
        <v>0.5</v>
      </c>
      <c r="D124" s="33">
        <v>5</v>
      </c>
      <c r="E124" s="29">
        <v>1</v>
      </c>
      <c r="F124" s="29">
        <f>Max!$B$3*C124</f>
        <v>50</v>
      </c>
      <c r="G124" s="34"/>
      <c r="H124" s="35"/>
      <c r="I124" s="34">
        <f t="shared" ref="I124:I129" si="8">D124*E124</f>
        <v>5</v>
      </c>
      <c r="J124" s="35">
        <f t="shared" ref="J124:J129" si="9">F124*I124</f>
        <v>250</v>
      </c>
      <c r="K124" s="34"/>
      <c r="L124" s="36"/>
      <c r="R124" s="1">
        <f>I124</f>
        <v>5</v>
      </c>
      <c r="S124" s="1">
        <f>I125</f>
        <v>4</v>
      </c>
      <c r="T124" s="1">
        <f>I126</f>
        <v>3</v>
      </c>
      <c r="U124" s="1">
        <f>I129+I128+I127</f>
        <v>18</v>
      </c>
    </row>
    <row r="125" spans="1:27" ht="12.75" customHeight="1">
      <c r="A125" s="26"/>
      <c r="B125" s="27"/>
      <c r="C125" s="28">
        <v>0.6</v>
      </c>
      <c r="D125" s="33">
        <v>4</v>
      </c>
      <c r="E125" s="29">
        <v>1</v>
      </c>
      <c r="F125" s="29">
        <f>Max!$B$3*C125</f>
        <v>60</v>
      </c>
      <c r="G125" s="34"/>
      <c r="H125" s="35"/>
      <c r="I125" s="34">
        <f t="shared" si="8"/>
        <v>4</v>
      </c>
      <c r="J125" s="35">
        <f t="shared" si="9"/>
        <v>240</v>
      </c>
      <c r="K125" s="34"/>
      <c r="L125" s="36"/>
    </row>
    <row r="126" spans="1:27" ht="12.75" customHeight="1">
      <c r="A126" s="26"/>
      <c r="B126" s="27"/>
      <c r="C126" s="28">
        <v>0.7</v>
      </c>
      <c r="D126" s="33">
        <v>3</v>
      </c>
      <c r="E126" s="29">
        <v>1</v>
      </c>
      <c r="F126" s="29">
        <f>Max!$B$3*C126</f>
        <v>70</v>
      </c>
      <c r="G126" s="34"/>
      <c r="H126" s="35"/>
      <c r="I126" s="34">
        <f t="shared" si="8"/>
        <v>3</v>
      </c>
      <c r="J126" s="35">
        <f t="shared" si="9"/>
        <v>210</v>
      </c>
      <c r="K126" s="34"/>
      <c r="L126" s="36"/>
    </row>
    <row r="127" spans="1:27" ht="12.75" customHeight="1">
      <c r="A127" s="26"/>
      <c r="B127" s="27"/>
      <c r="C127" s="28">
        <v>0.8</v>
      </c>
      <c r="D127" s="33">
        <v>3</v>
      </c>
      <c r="E127" s="29">
        <v>2</v>
      </c>
      <c r="F127" s="29">
        <f>Max!$B$3*C127</f>
        <v>80</v>
      </c>
      <c r="G127" s="34"/>
      <c r="H127" s="35"/>
      <c r="I127" s="34">
        <f t="shared" si="8"/>
        <v>6</v>
      </c>
      <c r="J127" s="35">
        <f t="shared" si="9"/>
        <v>480</v>
      </c>
      <c r="K127" s="34"/>
      <c r="L127" s="36"/>
    </row>
    <row r="128" spans="1:27" ht="12.75" customHeight="1">
      <c r="A128" s="26"/>
      <c r="B128" s="27"/>
      <c r="C128" s="28">
        <v>0.85</v>
      </c>
      <c r="D128" s="33">
        <v>2</v>
      </c>
      <c r="E128" s="29">
        <v>3</v>
      </c>
      <c r="F128" s="29">
        <f>Max!$B$3*C128</f>
        <v>85</v>
      </c>
      <c r="G128" s="34"/>
      <c r="H128" s="35"/>
      <c r="I128" s="34">
        <f t="shared" si="8"/>
        <v>6</v>
      </c>
      <c r="J128" s="35">
        <f t="shared" si="9"/>
        <v>510</v>
      </c>
      <c r="K128" s="34"/>
      <c r="L128" s="36"/>
    </row>
    <row r="129" spans="1:26" ht="12.75" customHeight="1">
      <c r="A129" s="26"/>
      <c r="B129" s="27"/>
      <c r="C129" s="28">
        <v>0.8</v>
      </c>
      <c r="D129" s="33">
        <v>3</v>
      </c>
      <c r="E129" s="29">
        <v>2</v>
      </c>
      <c r="F129" s="29">
        <f>Max!$B$3*C129</f>
        <v>80</v>
      </c>
      <c r="G129" s="34"/>
      <c r="H129" s="35"/>
      <c r="I129" s="34">
        <f t="shared" si="8"/>
        <v>6</v>
      </c>
      <c r="J129" s="35">
        <f t="shared" si="9"/>
        <v>480</v>
      </c>
      <c r="K129" s="34"/>
      <c r="L129" s="36"/>
    </row>
    <row r="130" spans="1:26" ht="12.75" customHeight="1">
      <c r="A130" s="37">
        <v>3</v>
      </c>
      <c r="B130" s="38" t="s">
        <v>2</v>
      </c>
      <c r="C130" s="39">
        <v>0.5</v>
      </c>
      <c r="D130" s="40">
        <v>6</v>
      </c>
      <c r="E130" s="41">
        <v>1</v>
      </c>
      <c r="F130" s="41">
        <f>Max!$B$2*C130</f>
        <v>50</v>
      </c>
      <c r="G130" s="34">
        <f>D130*E130</f>
        <v>6</v>
      </c>
      <c r="H130" s="35">
        <f>F130*G130</f>
        <v>300</v>
      </c>
      <c r="I130" s="34"/>
      <c r="J130" s="35"/>
      <c r="K130" s="34"/>
      <c r="L130" s="36"/>
      <c r="M130" s="1">
        <f>G130</f>
        <v>6</v>
      </c>
      <c r="N130" s="1">
        <f>G131</f>
        <v>6</v>
      </c>
      <c r="O130" s="1">
        <f>G132</f>
        <v>24</v>
      </c>
    </row>
    <row r="131" spans="1:26" ht="12.75" customHeight="1">
      <c r="A131" s="37"/>
      <c r="B131" s="38"/>
      <c r="C131" s="39">
        <v>0.6</v>
      </c>
      <c r="D131" s="40">
        <v>6</v>
      </c>
      <c r="E131" s="41">
        <v>1</v>
      </c>
      <c r="F131" s="41">
        <f>Max!$B$2*C131</f>
        <v>60</v>
      </c>
      <c r="G131" s="34">
        <f>D131*E131</f>
        <v>6</v>
      </c>
      <c r="H131" s="35">
        <f>F131*G131</f>
        <v>360</v>
      </c>
      <c r="I131" s="34"/>
      <c r="J131" s="35"/>
      <c r="K131" s="34"/>
      <c r="L131" s="36"/>
    </row>
    <row r="132" spans="1:26" ht="12.75" customHeight="1">
      <c r="A132" s="37"/>
      <c r="B132" s="38"/>
      <c r="C132" s="39">
        <v>0.65</v>
      </c>
      <c r="D132" s="40">
        <v>6</v>
      </c>
      <c r="E132" s="41">
        <v>4</v>
      </c>
      <c r="F132" s="41">
        <f>Max!$B$2*C132</f>
        <v>65</v>
      </c>
      <c r="G132" s="34">
        <f>D132*E132</f>
        <v>24</v>
      </c>
      <c r="H132" s="35">
        <f>F132*G132</f>
        <v>1560</v>
      </c>
      <c r="I132" s="34"/>
      <c r="J132" s="35"/>
      <c r="K132" s="34"/>
      <c r="L132" s="36"/>
    </row>
    <row r="133" spans="1:26" ht="12.75" customHeight="1">
      <c r="A133" s="42">
        <v>4</v>
      </c>
      <c r="B133" s="54" t="s">
        <v>27</v>
      </c>
      <c r="C133" s="55"/>
      <c r="D133" s="44">
        <v>10</v>
      </c>
      <c r="E133" s="45">
        <v>5</v>
      </c>
      <c r="F133" s="56"/>
      <c r="G133" s="34"/>
      <c r="H133" s="35"/>
      <c r="I133" s="34"/>
      <c r="J133" s="35"/>
      <c r="K133" s="34"/>
      <c r="L133" s="36"/>
    </row>
    <row r="134" spans="1:26" ht="12.75" customHeight="1">
      <c r="A134" s="42">
        <v>5</v>
      </c>
      <c r="B134" s="54" t="s">
        <v>28</v>
      </c>
      <c r="C134" s="55"/>
      <c r="D134" s="44">
        <v>5</v>
      </c>
      <c r="E134" s="45">
        <v>5</v>
      </c>
      <c r="F134" s="56"/>
      <c r="G134" s="34"/>
      <c r="H134" s="35"/>
      <c r="I134" s="34"/>
      <c r="J134" s="35"/>
      <c r="K134" s="34"/>
      <c r="L134" s="36"/>
    </row>
    <row r="135" spans="1:26" ht="12.75" customHeight="1">
      <c r="C135" s="24"/>
      <c r="D135" s="16"/>
      <c r="E135" s="16"/>
      <c r="F135" s="16"/>
      <c r="G135" s="34"/>
      <c r="H135" s="35"/>
      <c r="I135" s="34"/>
      <c r="J135" s="35"/>
      <c r="K135" s="34"/>
      <c r="L135" s="36"/>
    </row>
    <row r="136" spans="1:26" ht="12.75" customHeight="1">
      <c r="C136" s="24"/>
      <c r="D136" s="16"/>
      <c r="E136" s="16"/>
      <c r="F136" s="16"/>
      <c r="G136" s="34"/>
      <c r="H136" s="35"/>
      <c r="I136" s="34"/>
      <c r="J136" s="35"/>
      <c r="K136" s="34"/>
      <c r="L136" s="36"/>
    </row>
    <row r="137" spans="1:26" ht="12.75" customHeight="1">
      <c r="A137" s="10" t="s">
        <v>18</v>
      </c>
      <c r="C137" s="25" t="s">
        <v>13</v>
      </c>
      <c r="D137" s="15" t="s">
        <v>14</v>
      </c>
      <c r="E137" s="15" t="s">
        <v>15</v>
      </c>
      <c r="F137" s="15" t="s">
        <v>16</v>
      </c>
      <c r="G137" s="34"/>
      <c r="H137" s="35"/>
      <c r="I137" s="34"/>
      <c r="J137" s="35"/>
      <c r="K137" s="34"/>
      <c r="L137" s="36"/>
    </row>
    <row r="138" spans="1:26" ht="12.75" customHeight="1">
      <c r="A138" s="50">
        <v>1</v>
      </c>
      <c r="B138" s="51" t="s">
        <v>4</v>
      </c>
      <c r="C138" s="52">
        <v>0.5</v>
      </c>
      <c r="D138" s="58">
        <v>4</v>
      </c>
      <c r="E138" s="53">
        <v>1</v>
      </c>
      <c r="F138" s="53">
        <f>Max!$B$4*C138</f>
        <v>50</v>
      </c>
      <c r="G138" s="34"/>
      <c r="H138" s="35"/>
      <c r="I138" s="34"/>
      <c r="J138" s="35"/>
      <c r="K138" s="34">
        <f>D138*E138</f>
        <v>4</v>
      </c>
      <c r="L138" s="36">
        <f>F138*K138</f>
        <v>200</v>
      </c>
      <c r="W138" s="1">
        <f>K138</f>
        <v>4</v>
      </c>
      <c r="X138" s="1">
        <f>K139</f>
        <v>4</v>
      </c>
      <c r="Y138" s="1">
        <f>K140</f>
        <v>6</v>
      </c>
      <c r="Z138" s="1">
        <f>K141+K142</f>
        <v>15</v>
      </c>
    </row>
    <row r="139" spans="1:26" ht="12.75" customHeight="1">
      <c r="A139" s="50"/>
      <c r="B139" s="51"/>
      <c r="C139" s="52">
        <v>0.6</v>
      </c>
      <c r="D139" s="58">
        <v>4</v>
      </c>
      <c r="E139" s="53">
        <v>1</v>
      </c>
      <c r="F139" s="53">
        <f>Max!$B$4*C139</f>
        <v>60</v>
      </c>
      <c r="G139" s="34"/>
      <c r="H139" s="35"/>
      <c r="I139" s="34"/>
      <c r="J139" s="35"/>
      <c r="K139" s="34">
        <f>D139*E139</f>
        <v>4</v>
      </c>
      <c r="L139" s="36">
        <f>F139*K139</f>
        <v>240</v>
      </c>
    </row>
    <row r="140" spans="1:26" ht="12.75" customHeight="1">
      <c r="A140" s="50"/>
      <c r="B140" s="51"/>
      <c r="C140" s="52">
        <v>0.7</v>
      </c>
      <c r="D140" s="58">
        <v>3</v>
      </c>
      <c r="E140" s="53">
        <v>2</v>
      </c>
      <c r="F140" s="53">
        <f>Max!$B$4*C140</f>
        <v>70</v>
      </c>
      <c r="G140" s="34"/>
      <c r="H140" s="35"/>
      <c r="I140" s="34"/>
      <c r="J140" s="35"/>
      <c r="K140" s="34">
        <f>D140*E140</f>
        <v>6</v>
      </c>
      <c r="L140" s="36">
        <f>F140*K140</f>
        <v>420</v>
      </c>
    </row>
    <row r="141" spans="1:26" ht="12.75" customHeight="1">
      <c r="A141" s="50"/>
      <c r="B141" s="51"/>
      <c r="C141" s="52">
        <v>0.8</v>
      </c>
      <c r="D141" s="58">
        <v>3</v>
      </c>
      <c r="E141" s="53">
        <v>3</v>
      </c>
      <c r="F141" s="53">
        <f>Max!$B$4*C141</f>
        <v>80</v>
      </c>
      <c r="G141" s="34"/>
      <c r="H141" s="35"/>
      <c r="I141" s="34"/>
      <c r="J141" s="35"/>
      <c r="K141" s="34">
        <f>D141*E141</f>
        <v>9</v>
      </c>
      <c r="L141" s="36">
        <f>F141*K141</f>
        <v>720</v>
      </c>
    </row>
    <row r="142" spans="1:26" ht="12.75" customHeight="1">
      <c r="A142" s="50"/>
      <c r="B142" s="51"/>
      <c r="C142" s="52">
        <v>0.85</v>
      </c>
      <c r="D142" s="58">
        <v>2</v>
      </c>
      <c r="E142" s="53">
        <v>3</v>
      </c>
      <c r="F142" s="53">
        <f>Max!$B$4*C142</f>
        <v>85</v>
      </c>
      <c r="G142" s="34"/>
      <c r="H142" s="35"/>
      <c r="I142" s="34"/>
      <c r="J142" s="35"/>
      <c r="K142" s="34">
        <f>D142*E142</f>
        <v>6</v>
      </c>
      <c r="L142" s="36">
        <f>F142*K142</f>
        <v>510</v>
      </c>
    </row>
    <row r="143" spans="1:26" ht="12.75" customHeight="1">
      <c r="A143" s="26">
        <v>2</v>
      </c>
      <c r="B143" s="27" t="s">
        <v>17</v>
      </c>
      <c r="C143" s="28">
        <v>0.5</v>
      </c>
      <c r="D143" s="33">
        <v>5</v>
      </c>
      <c r="E143" s="29">
        <v>1</v>
      </c>
      <c r="F143" s="29">
        <f>Max!$B$3*C143</f>
        <v>50</v>
      </c>
      <c r="G143" s="34"/>
      <c r="H143" s="35"/>
      <c r="I143" s="34">
        <f>D143*E143</f>
        <v>5</v>
      </c>
      <c r="J143" s="35">
        <f>F143*I143</f>
        <v>250</v>
      </c>
      <c r="K143" s="34"/>
      <c r="L143" s="36"/>
      <c r="R143" s="1">
        <f>I143</f>
        <v>5</v>
      </c>
      <c r="S143" s="1">
        <f>I144</f>
        <v>4</v>
      </c>
      <c r="T143" s="1">
        <f>I145</f>
        <v>3</v>
      </c>
      <c r="U143" s="1">
        <f>I146</f>
        <v>10</v>
      </c>
    </row>
    <row r="144" spans="1:26" ht="12.75" customHeight="1">
      <c r="A144" s="26"/>
      <c r="B144" s="27"/>
      <c r="C144" s="28">
        <v>0.6</v>
      </c>
      <c r="D144" s="33">
        <v>4</v>
      </c>
      <c r="E144" s="29">
        <v>1</v>
      </c>
      <c r="F144" s="29">
        <f>Max!$B$3*C144</f>
        <v>60</v>
      </c>
      <c r="G144" s="34"/>
      <c r="H144" s="35"/>
      <c r="I144" s="34">
        <f>D144*E144</f>
        <v>4</v>
      </c>
      <c r="J144" s="35">
        <f>F144*I144</f>
        <v>240</v>
      </c>
      <c r="K144" s="34"/>
      <c r="L144" s="36"/>
    </row>
    <row r="145" spans="1:26" ht="12.75" customHeight="1">
      <c r="A145" s="26"/>
      <c r="B145" s="27"/>
      <c r="C145" s="28">
        <v>0.7</v>
      </c>
      <c r="D145" s="33">
        <v>3</v>
      </c>
      <c r="E145" s="29">
        <v>1</v>
      </c>
      <c r="F145" s="29">
        <f>Max!$B$3*C145</f>
        <v>70</v>
      </c>
      <c r="G145" s="34"/>
      <c r="H145" s="35"/>
      <c r="I145" s="34">
        <f>D145*E145</f>
        <v>3</v>
      </c>
      <c r="J145" s="35">
        <f>F145*I145</f>
        <v>210</v>
      </c>
      <c r="K145" s="34"/>
      <c r="L145" s="36"/>
    </row>
    <row r="146" spans="1:26" ht="12.75" customHeight="1">
      <c r="A146" s="26"/>
      <c r="B146" s="27"/>
      <c r="C146" s="28">
        <v>0.8</v>
      </c>
      <c r="D146" s="33">
        <v>2</v>
      </c>
      <c r="E146" s="29">
        <v>5</v>
      </c>
      <c r="F146" s="29">
        <f>Max!$B$3*C146</f>
        <v>80</v>
      </c>
      <c r="G146" s="34"/>
      <c r="H146" s="35"/>
      <c r="I146" s="34">
        <f>D146*E146</f>
        <v>10</v>
      </c>
      <c r="J146" s="35">
        <f>F146*I146</f>
        <v>800</v>
      </c>
      <c r="K146" s="34"/>
      <c r="L146" s="36"/>
    </row>
    <row r="147" spans="1:26" ht="12.75" customHeight="1">
      <c r="A147" s="57">
        <v>3</v>
      </c>
      <c r="B147" s="66" t="s">
        <v>27</v>
      </c>
      <c r="C147" s="43"/>
      <c r="D147" s="45">
        <v>10</v>
      </c>
      <c r="E147" s="45">
        <v>5</v>
      </c>
      <c r="F147" s="45"/>
      <c r="G147" s="34"/>
      <c r="H147" s="35"/>
      <c r="I147" s="34"/>
      <c r="J147" s="35"/>
      <c r="K147" s="34"/>
      <c r="L147" s="36"/>
    </row>
    <row r="148" spans="1:26" ht="12.75" customHeight="1">
      <c r="A148" s="50">
        <v>4</v>
      </c>
      <c r="B148" s="51" t="s">
        <v>19</v>
      </c>
      <c r="C148" s="52">
        <v>0.65</v>
      </c>
      <c r="D148" s="58">
        <v>5</v>
      </c>
      <c r="E148" s="53">
        <v>1</v>
      </c>
      <c r="F148" s="53">
        <f>Max!$B$4*C148</f>
        <v>65</v>
      </c>
      <c r="G148" s="34"/>
      <c r="H148" s="35"/>
      <c r="I148" s="34"/>
      <c r="J148" s="35"/>
      <c r="K148" s="34">
        <f>D148*E148</f>
        <v>5</v>
      </c>
      <c r="L148" s="36">
        <f>F148*K148</f>
        <v>325</v>
      </c>
      <c r="X148" s="1">
        <f>K148</f>
        <v>5</v>
      </c>
      <c r="Y148" s="1">
        <f>K149</f>
        <v>10</v>
      </c>
      <c r="Z148" s="1">
        <f>K150</f>
        <v>16</v>
      </c>
    </row>
    <row r="149" spans="1:26" ht="12.75" customHeight="1">
      <c r="A149" s="50"/>
      <c r="B149" s="51"/>
      <c r="C149" s="52">
        <v>0.75</v>
      </c>
      <c r="D149" s="58">
        <v>5</v>
      </c>
      <c r="E149" s="53">
        <v>2</v>
      </c>
      <c r="F149" s="53">
        <f>Max!$B$4*C149</f>
        <v>75</v>
      </c>
      <c r="G149" s="34"/>
      <c r="H149" s="35"/>
      <c r="I149" s="34"/>
      <c r="J149" s="35"/>
      <c r="K149" s="34">
        <f>D149*E149</f>
        <v>10</v>
      </c>
      <c r="L149" s="36">
        <f>F149*K149</f>
        <v>750</v>
      </c>
    </row>
    <row r="150" spans="1:26" ht="12.75" customHeight="1">
      <c r="A150" s="50"/>
      <c r="B150" s="51"/>
      <c r="C150" s="52">
        <v>0.85</v>
      </c>
      <c r="D150" s="58">
        <v>4</v>
      </c>
      <c r="E150" s="53">
        <v>4</v>
      </c>
      <c r="F150" s="53">
        <f>Max!$B$4*C150</f>
        <v>85</v>
      </c>
      <c r="G150" s="34"/>
      <c r="H150" s="35"/>
      <c r="I150" s="34"/>
      <c r="J150" s="35"/>
      <c r="K150" s="34">
        <f>D150*E150</f>
        <v>16</v>
      </c>
      <c r="L150" s="36">
        <f>F150*K150</f>
        <v>1360</v>
      </c>
    </row>
    <row r="151" spans="1:26" ht="12.75" customHeight="1">
      <c r="A151" s="57">
        <v>5</v>
      </c>
      <c r="B151" s="66" t="s">
        <v>26</v>
      </c>
      <c r="C151" s="43"/>
      <c r="D151" s="44">
        <v>5</v>
      </c>
      <c r="E151" s="45">
        <v>5</v>
      </c>
      <c r="F151" s="56"/>
      <c r="G151" s="34"/>
      <c r="H151" s="35"/>
      <c r="I151" s="34"/>
      <c r="J151" s="35"/>
      <c r="K151" s="34"/>
      <c r="L151" s="36"/>
    </row>
    <row r="152" spans="1:26" ht="12.75" customHeight="1">
      <c r="A152" s="57">
        <v>6</v>
      </c>
      <c r="B152" s="66" t="s">
        <v>25</v>
      </c>
      <c r="C152" s="43"/>
      <c r="D152" s="44">
        <v>10</v>
      </c>
      <c r="E152" s="45">
        <v>3</v>
      </c>
      <c r="F152" s="45"/>
      <c r="G152" s="34"/>
      <c r="H152" s="35"/>
      <c r="I152" s="34"/>
      <c r="J152" s="35"/>
      <c r="K152" s="34"/>
      <c r="L152" s="36"/>
    </row>
    <row r="153" spans="1:26" ht="12.75" customHeight="1">
      <c r="C153" s="24"/>
      <c r="D153" s="16"/>
      <c r="E153" s="16"/>
      <c r="F153" s="16"/>
      <c r="G153" s="34"/>
      <c r="H153" s="35"/>
      <c r="I153" s="34"/>
      <c r="J153" s="35"/>
      <c r="K153" s="34"/>
      <c r="L153" s="36"/>
    </row>
    <row r="154" spans="1:26" ht="12.75" customHeight="1">
      <c r="A154" s="10" t="s">
        <v>20</v>
      </c>
      <c r="C154" s="25" t="s">
        <v>13</v>
      </c>
      <c r="D154" s="15" t="s">
        <v>14</v>
      </c>
      <c r="E154" s="15" t="s">
        <v>15</v>
      </c>
      <c r="F154" s="15" t="s">
        <v>16</v>
      </c>
      <c r="G154" s="34"/>
      <c r="H154" s="35"/>
      <c r="I154" s="34"/>
      <c r="J154" s="35"/>
      <c r="K154" s="34"/>
      <c r="L154" s="36"/>
    </row>
    <row r="155" spans="1:26" ht="12.75" customHeight="1">
      <c r="A155" s="26">
        <v>1</v>
      </c>
      <c r="B155" s="27" t="s">
        <v>17</v>
      </c>
      <c r="C155" s="28">
        <v>0.5</v>
      </c>
      <c r="D155" s="33">
        <v>5</v>
      </c>
      <c r="E155" s="29">
        <v>1</v>
      </c>
      <c r="F155" s="29">
        <f>Max!$B$3*C155</f>
        <v>50</v>
      </c>
      <c r="G155" s="34"/>
      <c r="H155" s="35"/>
      <c r="I155" s="34">
        <f>D155*E155</f>
        <v>5</v>
      </c>
      <c r="J155" s="35">
        <f>F155*I155</f>
        <v>250</v>
      </c>
      <c r="K155" s="34"/>
      <c r="L155" s="36"/>
      <c r="R155" s="1">
        <f>I155</f>
        <v>5</v>
      </c>
      <c r="S155" s="1">
        <f>I156</f>
        <v>4</v>
      </c>
      <c r="T155" s="1">
        <f>I157</f>
        <v>3</v>
      </c>
      <c r="U155" s="1">
        <f>I158</f>
        <v>12</v>
      </c>
    </row>
    <row r="156" spans="1:26" ht="12.75" customHeight="1">
      <c r="A156" s="26"/>
      <c r="B156" s="27"/>
      <c r="C156" s="28">
        <v>0.6</v>
      </c>
      <c r="D156" s="33">
        <v>4</v>
      </c>
      <c r="E156" s="29">
        <v>1</v>
      </c>
      <c r="F156" s="29">
        <f>Max!$B$3*C156</f>
        <v>60</v>
      </c>
      <c r="G156" s="34"/>
      <c r="H156" s="35"/>
      <c r="I156" s="34">
        <f>D156*E156</f>
        <v>4</v>
      </c>
      <c r="J156" s="35">
        <f>F156*I156</f>
        <v>240</v>
      </c>
      <c r="K156" s="34"/>
      <c r="L156" s="36"/>
    </row>
    <row r="157" spans="1:26" ht="12.75" customHeight="1">
      <c r="A157" s="26"/>
      <c r="B157" s="27"/>
      <c r="C157" s="28">
        <v>0.7</v>
      </c>
      <c r="D157" s="33">
        <v>3</v>
      </c>
      <c r="E157" s="29">
        <v>1</v>
      </c>
      <c r="F157" s="29">
        <f>Max!$B$3*C157</f>
        <v>70</v>
      </c>
      <c r="G157" s="34"/>
      <c r="H157" s="35"/>
      <c r="I157" s="34">
        <f>D157*E157</f>
        <v>3</v>
      </c>
      <c r="J157" s="35">
        <f>F157*I157</f>
        <v>210</v>
      </c>
      <c r="K157" s="34"/>
      <c r="L157" s="36"/>
    </row>
    <row r="158" spans="1:26" ht="12.75" customHeight="1">
      <c r="A158" s="26"/>
      <c r="B158" s="27"/>
      <c r="C158" s="28">
        <v>0.8</v>
      </c>
      <c r="D158" s="33">
        <v>3</v>
      </c>
      <c r="E158" s="29">
        <v>4</v>
      </c>
      <c r="F158" s="29">
        <f>Max!$B$3*C158</f>
        <v>80</v>
      </c>
      <c r="G158" s="34"/>
      <c r="H158" s="35"/>
      <c r="I158" s="34">
        <f>D158*E158</f>
        <v>12</v>
      </c>
      <c r="J158" s="35">
        <f>F158*I158</f>
        <v>960</v>
      </c>
      <c r="K158" s="34"/>
      <c r="L158" s="36"/>
    </row>
    <row r="159" spans="1:26" ht="12.75" customHeight="1">
      <c r="A159" s="37">
        <v>2</v>
      </c>
      <c r="B159" s="38" t="s">
        <v>2</v>
      </c>
      <c r="C159" s="39">
        <v>0.5</v>
      </c>
      <c r="D159" s="40">
        <v>5</v>
      </c>
      <c r="E159" s="41">
        <v>1</v>
      </c>
      <c r="F159" s="41">
        <f>Max!$B$2*C159</f>
        <v>50</v>
      </c>
      <c r="G159" s="34">
        <f t="shared" ref="G159:G164" si="10">D159*E159</f>
        <v>5</v>
      </c>
      <c r="H159" s="35">
        <f t="shared" ref="H159:H164" si="11">F159*G159</f>
        <v>250</v>
      </c>
      <c r="I159" s="34"/>
      <c r="J159" s="35"/>
      <c r="K159" s="34"/>
      <c r="L159" s="36"/>
      <c r="M159" s="1">
        <f>G159</f>
        <v>5</v>
      </c>
      <c r="N159" s="1">
        <f>G160</f>
        <v>4</v>
      </c>
      <c r="O159" s="1">
        <f>G161</f>
        <v>6</v>
      </c>
      <c r="P159" s="1">
        <f>G162+G163+G164</f>
        <v>21</v>
      </c>
    </row>
    <row r="160" spans="1:26" ht="12.75" customHeight="1">
      <c r="A160" s="37"/>
      <c r="B160" s="38"/>
      <c r="C160" s="39">
        <v>0.6</v>
      </c>
      <c r="D160" s="40">
        <v>4</v>
      </c>
      <c r="E160" s="41">
        <v>1</v>
      </c>
      <c r="F160" s="41">
        <f>Max!$B$2*C160</f>
        <v>60</v>
      </c>
      <c r="G160" s="34">
        <f t="shared" si="10"/>
        <v>4</v>
      </c>
      <c r="H160" s="35">
        <f t="shared" si="11"/>
        <v>240</v>
      </c>
      <c r="I160" s="34"/>
      <c r="J160" s="35"/>
      <c r="K160" s="34"/>
      <c r="L160" s="36"/>
      <c r="M160" s="1"/>
    </row>
    <row r="161" spans="1:27" ht="12.75" customHeight="1">
      <c r="A161" s="37"/>
      <c r="B161" s="38"/>
      <c r="C161" s="39">
        <v>0.7</v>
      </c>
      <c r="D161" s="40">
        <v>3</v>
      </c>
      <c r="E161" s="41">
        <v>2</v>
      </c>
      <c r="F161" s="41">
        <f>Max!$B$2*C161</f>
        <v>70</v>
      </c>
      <c r="G161" s="34">
        <f t="shared" si="10"/>
        <v>6</v>
      </c>
      <c r="H161" s="35">
        <f t="shared" si="11"/>
        <v>420</v>
      </c>
      <c r="I161" s="34"/>
      <c r="J161" s="35"/>
      <c r="K161" s="34"/>
      <c r="L161" s="36"/>
      <c r="M161" s="1"/>
    </row>
    <row r="162" spans="1:27" ht="12.75" customHeight="1">
      <c r="A162" s="37"/>
      <c r="B162" s="38"/>
      <c r="C162" s="39">
        <v>0.8</v>
      </c>
      <c r="D162" s="40">
        <v>3</v>
      </c>
      <c r="E162" s="41">
        <v>2</v>
      </c>
      <c r="F162" s="41">
        <f>Max!$B$2*C162</f>
        <v>80</v>
      </c>
      <c r="G162" s="34">
        <f t="shared" si="10"/>
        <v>6</v>
      </c>
      <c r="H162" s="35">
        <f t="shared" si="11"/>
        <v>480</v>
      </c>
      <c r="I162" s="34"/>
      <c r="J162" s="35"/>
      <c r="K162" s="34"/>
      <c r="L162" s="36"/>
    </row>
    <row r="163" spans="1:27" ht="12.75" customHeight="1">
      <c r="A163" s="37"/>
      <c r="B163" s="38"/>
      <c r="C163" s="39">
        <v>0.85</v>
      </c>
      <c r="D163" s="40">
        <v>2</v>
      </c>
      <c r="E163" s="41">
        <v>3</v>
      </c>
      <c r="F163" s="41">
        <f>Max!$B$2*C163</f>
        <v>85</v>
      </c>
      <c r="G163" s="34">
        <f t="shared" si="10"/>
        <v>6</v>
      </c>
      <c r="H163" s="35">
        <f t="shared" si="11"/>
        <v>510</v>
      </c>
      <c r="I163" s="34"/>
      <c r="J163" s="35"/>
      <c r="K163" s="34"/>
      <c r="L163" s="36"/>
    </row>
    <row r="164" spans="1:27" ht="12.75" customHeight="1">
      <c r="A164" s="37"/>
      <c r="B164" s="38"/>
      <c r="C164" s="39">
        <v>0.8</v>
      </c>
      <c r="D164" s="40">
        <v>3</v>
      </c>
      <c r="E164" s="41">
        <v>3</v>
      </c>
      <c r="F164" s="41">
        <f>Max!$B$2*C164</f>
        <v>80</v>
      </c>
      <c r="G164" s="34">
        <f t="shared" si="10"/>
        <v>9</v>
      </c>
      <c r="H164" s="35">
        <f t="shared" si="11"/>
        <v>720</v>
      </c>
      <c r="I164" s="34"/>
      <c r="J164" s="35"/>
      <c r="K164" s="34"/>
      <c r="L164" s="36"/>
    </row>
    <row r="165" spans="1:27" ht="12.75" customHeight="1">
      <c r="A165" s="26">
        <v>3</v>
      </c>
      <c r="B165" s="27" t="s">
        <v>17</v>
      </c>
      <c r="C165" s="28">
        <v>0.5</v>
      </c>
      <c r="D165" s="33">
        <v>6</v>
      </c>
      <c r="E165" s="29">
        <v>1</v>
      </c>
      <c r="F165" s="29">
        <f>Max!$B$3*C165</f>
        <v>50</v>
      </c>
      <c r="G165" s="34"/>
      <c r="H165" s="35"/>
      <c r="I165" s="34">
        <f>D165*E165</f>
        <v>6</v>
      </c>
      <c r="J165" s="35">
        <f>F165*I165</f>
        <v>300</v>
      </c>
      <c r="K165" s="34"/>
      <c r="L165" s="36"/>
      <c r="R165" s="1">
        <f>I165</f>
        <v>6</v>
      </c>
      <c r="S165" s="1">
        <f>I166</f>
        <v>6</v>
      </c>
      <c r="T165" s="1">
        <f>I167</f>
        <v>24</v>
      </c>
    </row>
    <row r="166" spans="1:27" ht="12.75" customHeight="1">
      <c r="A166" s="26"/>
      <c r="B166" s="27"/>
      <c r="C166" s="28">
        <v>0.6</v>
      </c>
      <c r="D166" s="33">
        <v>6</v>
      </c>
      <c r="E166" s="29">
        <v>1</v>
      </c>
      <c r="F166" s="29">
        <f>Max!$B$3*C166</f>
        <v>60</v>
      </c>
      <c r="G166" s="34"/>
      <c r="H166" s="35"/>
      <c r="I166" s="34">
        <f>D166*E166</f>
        <v>6</v>
      </c>
      <c r="J166" s="35">
        <f>F166*I166</f>
        <v>360</v>
      </c>
      <c r="K166" s="34"/>
      <c r="L166" s="36"/>
    </row>
    <row r="167" spans="1:27" ht="12.75" customHeight="1">
      <c r="A167" s="26"/>
      <c r="B167" s="27"/>
      <c r="C167" s="28">
        <v>0.7</v>
      </c>
      <c r="D167" s="33">
        <v>6</v>
      </c>
      <c r="E167" s="29">
        <v>4</v>
      </c>
      <c r="F167" s="29">
        <f>Max!$B$3*C167</f>
        <v>70</v>
      </c>
      <c r="G167" s="34"/>
      <c r="H167" s="35"/>
      <c r="I167" s="34">
        <f>D167*E167</f>
        <v>24</v>
      </c>
      <c r="J167" s="35">
        <f>F167*I167</f>
        <v>1680</v>
      </c>
      <c r="K167" s="34"/>
      <c r="L167" s="36"/>
    </row>
    <row r="168" spans="1:27" ht="12.75" customHeight="1">
      <c r="A168" s="57">
        <v>4</v>
      </c>
      <c r="B168" s="66" t="s">
        <v>27</v>
      </c>
      <c r="C168" s="43"/>
      <c r="D168" s="44">
        <v>10</v>
      </c>
      <c r="E168" s="45">
        <v>5</v>
      </c>
      <c r="F168" s="45"/>
      <c r="G168" s="34"/>
      <c r="H168" s="35"/>
      <c r="I168" s="34"/>
      <c r="J168" s="35"/>
      <c r="K168" s="34"/>
      <c r="L168" s="36"/>
    </row>
    <row r="169" spans="1:27" ht="12.75" customHeight="1">
      <c r="A169" s="46">
        <v>5</v>
      </c>
      <c r="B169" s="47" t="s">
        <v>32</v>
      </c>
      <c r="C169" s="48"/>
      <c r="D169" s="67">
        <v>5</v>
      </c>
      <c r="E169" s="49">
        <v>5</v>
      </c>
      <c r="F169" s="49"/>
      <c r="G169" s="34"/>
      <c r="H169" s="35"/>
      <c r="I169" s="34"/>
      <c r="J169" s="35"/>
      <c r="K169" s="34"/>
      <c r="L169" s="36"/>
    </row>
    <row r="170" spans="1:27" ht="12.75" customHeight="1">
      <c r="C170" s="25"/>
      <c r="D170" s="15"/>
      <c r="E170" s="15"/>
      <c r="F170" s="15"/>
      <c r="G170" s="34"/>
      <c r="H170" s="35"/>
      <c r="I170" s="34"/>
      <c r="J170" s="35"/>
      <c r="K170" s="34"/>
      <c r="L170" s="36"/>
    </row>
    <row r="171" spans="1:27" ht="12.75" customHeight="1">
      <c r="C171" s="24"/>
      <c r="D171" s="16"/>
      <c r="E171" s="16"/>
      <c r="F171" s="16"/>
      <c r="G171" s="64">
        <f t="shared" ref="G171:L171" si="12">SUM(G120:G170)</f>
        <v>106</v>
      </c>
      <c r="H171" s="65">
        <f t="shared" si="12"/>
        <v>7190</v>
      </c>
      <c r="I171" s="64">
        <f t="shared" si="12"/>
        <v>112</v>
      </c>
      <c r="J171" s="65">
        <f t="shared" si="12"/>
        <v>7670</v>
      </c>
      <c r="K171" s="64">
        <f t="shared" si="12"/>
        <v>60</v>
      </c>
      <c r="L171" s="65">
        <f t="shared" si="12"/>
        <v>4525</v>
      </c>
      <c r="M171" s="1">
        <f>SUM(M120:M170)</f>
        <v>16</v>
      </c>
      <c r="N171" s="1">
        <f>SUM(N120:N170)</f>
        <v>18</v>
      </c>
      <c r="O171" s="1">
        <f>SUM(O120:O170)</f>
        <v>36</v>
      </c>
      <c r="P171" s="1">
        <f>SUM(P120:P170)</f>
        <v>36</v>
      </c>
      <c r="R171" s="1">
        <f>SUM(R124:R170)</f>
        <v>21</v>
      </c>
      <c r="S171" s="1">
        <f>SUM(S124:S170)</f>
        <v>18</v>
      </c>
      <c r="T171" s="1">
        <f>SUM(T124:T170)</f>
        <v>33</v>
      </c>
      <c r="U171" s="1">
        <f>SUM(U124:U170)</f>
        <v>40</v>
      </c>
      <c r="W171" s="1">
        <f>SUM(W138:W170)</f>
        <v>4</v>
      </c>
      <c r="X171" s="1">
        <f>SUM(X138:X170)</f>
        <v>9</v>
      </c>
      <c r="Y171" s="1">
        <f>SUM(Y138:Y170)</f>
        <v>16</v>
      </c>
      <c r="Z171" s="1">
        <f>SUM(Z138:Z170)</f>
        <v>31</v>
      </c>
    </row>
    <row r="172" spans="1:27" ht="12.75" customHeight="1">
      <c r="A172" s="10" t="s">
        <v>24</v>
      </c>
      <c r="B172" s="10"/>
      <c r="C172" s="24"/>
      <c r="D172" s="16"/>
      <c r="E172" s="16"/>
      <c r="F172" s="16"/>
      <c r="G172" s="34"/>
      <c r="H172" s="35"/>
      <c r="I172" s="34"/>
      <c r="J172" s="35"/>
      <c r="K172" s="34"/>
      <c r="L172" s="36"/>
      <c r="M172" t="s">
        <v>43</v>
      </c>
      <c r="N172" t="s">
        <v>44</v>
      </c>
      <c r="O172" t="s">
        <v>45</v>
      </c>
      <c r="P172" t="s">
        <v>46</v>
      </c>
      <c r="Q172" t="s">
        <v>47</v>
      </c>
      <c r="R172" t="s">
        <v>43</v>
      </c>
      <c r="S172" t="s">
        <v>44</v>
      </c>
      <c r="T172" t="s">
        <v>45</v>
      </c>
      <c r="U172" t="s">
        <v>46</v>
      </c>
      <c r="V172" t="s">
        <v>47</v>
      </c>
      <c r="W172" t="s">
        <v>43</v>
      </c>
      <c r="X172" t="s">
        <v>44</v>
      </c>
      <c r="Y172" t="s">
        <v>45</v>
      </c>
      <c r="Z172" t="s">
        <v>46</v>
      </c>
      <c r="AA172" t="s">
        <v>47</v>
      </c>
    </row>
    <row r="173" spans="1:27" ht="12.75" customHeight="1">
      <c r="A173" s="10" t="s">
        <v>12</v>
      </c>
      <c r="C173" s="25" t="s">
        <v>13</v>
      </c>
      <c r="D173" s="15" t="s">
        <v>14</v>
      </c>
      <c r="E173" s="15" t="s">
        <v>15</v>
      </c>
      <c r="F173" s="15" t="s">
        <v>16</v>
      </c>
      <c r="G173" s="34"/>
      <c r="H173" s="35"/>
      <c r="I173" s="34"/>
      <c r="J173" s="35"/>
      <c r="K173" s="34"/>
      <c r="L173" s="36"/>
    </row>
    <row r="174" spans="1:27" ht="12.75" customHeight="1">
      <c r="A174" s="37">
        <v>1</v>
      </c>
      <c r="B174" s="38" t="s">
        <v>2</v>
      </c>
      <c r="C174" s="39">
        <v>0.5</v>
      </c>
      <c r="D174" s="40">
        <v>5</v>
      </c>
      <c r="E174" s="41">
        <v>1</v>
      </c>
      <c r="F174" s="41">
        <f>Max!$B$2*C174</f>
        <v>50</v>
      </c>
      <c r="G174" s="34">
        <f t="shared" ref="G174:G179" si="13">D174*E174</f>
        <v>5</v>
      </c>
      <c r="H174" s="35">
        <f t="shared" ref="H174:H179" si="14">F174*G174</f>
        <v>250</v>
      </c>
      <c r="I174" s="34"/>
      <c r="J174" s="35"/>
      <c r="K174" s="34"/>
      <c r="L174" s="36"/>
      <c r="M174" s="1">
        <f>G174</f>
        <v>5</v>
      </c>
      <c r="N174">
        <f>D175</f>
        <v>4</v>
      </c>
      <c r="O174" s="1">
        <f>G176</f>
        <v>6</v>
      </c>
      <c r="P174" s="1">
        <f>G177+G178</f>
        <v>10</v>
      </c>
      <c r="Q174" s="1">
        <f>G179</f>
        <v>2</v>
      </c>
    </row>
    <row r="175" spans="1:27" ht="12.75" customHeight="1">
      <c r="A175" s="37"/>
      <c r="B175" s="38"/>
      <c r="C175" s="39">
        <v>0.6</v>
      </c>
      <c r="D175" s="40">
        <v>4</v>
      </c>
      <c r="E175" s="41">
        <v>1</v>
      </c>
      <c r="F175" s="41">
        <f>Max!$B$2*C175</f>
        <v>60</v>
      </c>
      <c r="G175" s="34">
        <f t="shared" si="13"/>
        <v>4</v>
      </c>
      <c r="H175" s="35">
        <f t="shared" si="14"/>
        <v>240</v>
      </c>
      <c r="I175" s="34"/>
      <c r="J175" s="35"/>
      <c r="K175" s="34"/>
      <c r="L175" s="36"/>
    </row>
    <row r="176" spans="1:27" ht="12.75" customHeight="1">
      <c r="A176" s="37"/>
      <c r="B176" s="38"/>
      <c r="C176" s="39">
        <v>0.7</v>
      </c>
      <c r="D176" s="40">
        <v>3</v>
      </c>
      <c r="E176" s="41">
        <v>2</v>
      </c>
      <c r="F176" s="41">
        <f>Max!$B$2*C176</f>
        <v>70</v>
      </c>
      <c r="G176" s="34">
        <f t="shared" si="13"/>
        <v>6</v>
      </c>
      <c r="H176" s="35">
        <f t="shared" si="14"/>
        <v>420</v>
      </c>
      <c r="I176" s="34"/>
      <c r="J176" s="35"/>
      <c r="K176" s="34"/>
      <c r="L176" s="36"/>
    </row>
    <row r="177" spans="1:21" ht="12.75" customHeight="1">
      <c r="A177" s="37"/>
      <c r="B177" s="38"/>
      <c r="C177" s="39">
        <v>0.8</v>
      </c>
      <c r="D177" s="40">
        <v>3</v>
      </c>
      <c r="E177" s="41">
        <v>2</v>
      </c>
      <c r="F177" s="41">
        <f>Max!$B$2*C177</f>
        <v>80</v>
      </c>
      <c r="G177" s="34">
        <f t="shared" si="13"/>
        <v>6</v>
      </c>
      <c r="H177" s="35">
        <f t="shared" si="14"/>
        <v>480</v>
      </c>
      <c r="I177" s="34"/>
      <c r="J177" s="35"/>
      <c r="K177" s="34"/>
      <c r="L177" s="36"/>
    </row>
    <row r="178" spans="1:21" ht="12.75" customHeight="1">
      <c r="A178" s="37"/>
      <c r="B178" s="38"/>
      <c r="C178" s="39">
        <v>0.85</v>
      </c>
      <c r="D178" s="40">
        <v>2</v>
      </c>
      <c r="E178" s="41">
        <v>2</v>
      </c>
      <c r="F178" s="41">
        <f>Max!$B$2*C178</f>
        <v>85</v>
      </c>
      <c r="G178" s="34">
        <f t="shared" si="13"/>
        <v>4</v>
      </c>
      <c r="H178" s="35">
        <f t="shared" si="14"/>
        <v>340</v>
      </c>
      <c r="I178" s="34"/>
      <c r="J178" s="35"/>
      <c r="K178" s="34"/>
      <c r="L178" s="36"/>
    </row>
    <row r="179" spans="1:21" ht="12.75" customHeight="1">
      <c r="A179" s="37"/>
      <c r="B179" s="38"/>
      <c r="C179" s="39">
        <v>0.9</v>
      </c>
      <c r="D179" s="40">
        <v>1</v>
      </c>
      <c r="E179" s="41">
        <v>2</v>
      </c>
      <c r="F179" s="41">
        <f>Max!$B$2*C179</f>
        <v>90</v>
      </c>
      <c r="G179" s="34">
        <f t="shared" si="13"/>
        <v>2</v>
      </c>
      <c r="H179" s="35">
        <f t="shared" si="14"/>
        <v>180</v>
      </c>
      <c r="I179" s="34"/>
      <c r="J179" s="35"/>
      <c r="K179" s="34"/>
      <c r="L179" s="36"/>
    </row>
    <row r="180" spans="1:21" ht="12.75" customHeight="1">
      <c r="A180" s="26">
        <v>2</v>
      </c>
      <c r="B180" s="27" t="s">
        <v>17</v>
      </c>
      <c r="C180" s="28">
        <v>0.5</v>
      </c>
      <c r="D180" s="33">
        <v>5</v>
      </c>
      <c r="E180" s="29">
        <v>1</v>
      </c>
      <c r="F180" s="29">
        <f>Max!$B$3*C180</f>
        <v>50</v>
      </c>
      <c r="G180" s="34"/>
      <c r="H180" s="35"/>
      <c r="I180" s="34">
        <f>D180*E180</f>
        <v>5</v>
      </c>
      <c r="J180" s="35">
        <f>F180*I180</f>
        <v>250</v>
      </c>
      <c r="K180" s="34"/>
      <c r="L180" s="36"/>
      <c r="R180" s="1">
        <f>I180</f>
        <v>5</v>
      </c>
      <c r="S180" s="1">
        <f>I181</f>
        <v>4</v>
      </c>
      <c r="T180" s="1">
        <f>I182</f>
        <v>3</v>
      </c>
      <c r="U180" s="1">
        <f>I183</f>
        <v>10</v>
      </c>
    </row>
    <row r="181" spans="1:21" ht="12.75" customHeight="1">
      <c r="A181" s="26"/>
      <c r="B181" s="27"/>
      <c r="C181" s="28">
        <v>0.6</v>
      </c>
      <c r="D181" s="33">
        <v>4</v>
      </c>
      <c r="E181" s="29">
        <v>1</v>
      </c>
      <c r="F181" s="29">
        <f>Max!$B$3*C181</f>
        <v>60</v>
      </c>
      <c r="G181" s="34"/>
      <c r="H181" s="35"/>
      <c r="I181" s="34">
        <f>D181*E181</f>
        <v>4</v>
      </c>
      <c r="J181" s="35">
        <f>F181*I181</f>
        <v>240</v>
      </c>
      <c r="K181" s="34"/>
      <c r="L181" s="36"/>
    </row>
    <row r="182" spans="1:21" ht="12.75" customHeight="1">
      <c r="A182" s="26"/>
      <c r="B182" s="27"/>
      <c r="C182" s="28">
        <v>0.7</v>
      </c>
      <c r="D182" s="33">
        <v>3</v>
      </c>
      <c r="E182" s="29">
        <v>1</v>
      </c>
      <c r="F182" s="29">
        <f>Max!$B$3*C182</f>
        <v>70</v>
      </c>
      <c r="G182" s="34"/>
      <c r="H182" s="35"/>
      <c r="I182" s="34">
        <f>D182*E182</f>
        <v>3</v>
      </c>
      <c r="J182" s="35">
        <f>F182*I182</f>
        <v>210</v>
      </c>
      <c r="K182" s="34"/>
      <c r="L182" s="36"/>
    </row>
    <row r="183" spans="1:21" ht="12.75" customHeight="1">
      <c r="A183" s="26"/>
      <c r="B183" s="27"/>
      <c r="C183" s="28">
        <v>0.8</v>
      </c>
      <c r="D183" s="33">
        <v>2</v>
      </c>
      <c r="E183" s="29">
        <v>5</v>
      </c>
      <c r="F183" s="29">
        <f>Max!$B$3*C183</f>
        <v>80</v>
      </c>
      <c r="G183" s="34"/>
      <c r="H183" s="35"/>
      <c r="I183" s="34">
        <f>D183*E183</f>
        <v>10</v>
      </c>
      <c r="J183" s="35">
        <f>F183*I183</f>
        <v>800</v>
      </c>
      <c r="K183" s="34"/>
      <c r="L183" s="36"/>
    </row>
    <row r="184" spans="1:21" ht="12.75" customHeight="1">
      <c r="A184" s="42">
        <v>3</v>
      </c>
      <c r="B184" s="54" t="s">
        <v>27</v>
      </c>
      <c r="C184" s="55"/>
      <c r="D184" s="59">
        <v>10</v>
      </c>
      <c r="E184" s="56">
        <v>5</v>
      </c>
      <c r="F184" s="56"/>
      <c r="G184" s="34"/>
      <c r="H184" s="35"/>
      <c r="I184" s="34"/>
      <c r="J184" s="35"/>
      <c r="K184" s="34"/>
      <c r="L184" s="36"/>
    </row>
    <row r="185" spans="1:21" ht="12.75" customHeight="1">
      <c r="A185" s="42">
        <v>4</v>
      </c>
      <c r="B185" s="54" t="s">
        <v>30</v>
      </c>
      <c r="C185" s="55"/>
      <c r="D185" s="59">
        <v>8</v>
      </c>
      <c r="E185" s="56">
        <v>5</v>
      </c>
      <c r="F185" s="56"/>
      <c r="G185" s="34"/>
      <c r="H185" s="35"/>
      <c r="I185" s="34"/>
      <c r="J185" s="35"/>
      <c r="K185" s="34"/>
      <c r="L185" s="36"/>
    </row>
    <row r="186" spans="1:21" ht="12.75" customHeight="1">
      <c r="A186" s="37">
        <v>5</v>
      </c>
      <c r="B186" s="38" t="s">
        <v>2</v>
      </c>
      <c r="C186" s="39">
        <v>0.5</v>
      </c>
      <c r="D186" s="40">
        <v>5</v>
      </c>
      <c r="E186" s="41">
        <v>1</v>
      </c>
      <c r="F186" s="41">
        <f>Max!$B$2*C186</f>
        <v>50</v>
      </c>
      <c r="G186" s="34">
        <f>D186*E186</f>
        <v>5</v>
      </c>
      <c r="H186" s="35">
        <f>F186*G186</f>
        <v>250</v>
      </c>
      <c r="I186" s="34"/>
      <c r="J186" s="35"/>
      <c r="K186" s="34"/>
      <c r="L186" s="36"/>
      <c r="M186" s="1">
        <f>G186</f>
        <v>5</v>
      </c>
      <c r="N186" s="1">
        <f>G187</f>
        <v>4</v>
      </c>
      <c r="O186" s="1">
        <f>G188</f>
        <v>6</v>
      </c>
      <c r="P186" s="1">
        <f>G189</f>
        <v>8</v>
      </c>
    </row>
    <row r="187" spans="1:21" ht="12.75" customHeight="1">
      <c r="A187" s="37"/>
      <c r="B187" s="38"/>
      <c r="C187" s="39">
        <v>0.6</v>
      </c>
      <c r="D187" s="40">
        <v>4</v>
      </c>
      <c r="E187" s="41">
        <v>1</v>
      </c>
      <c r="F187" s="41">
        <f>Max!$B$2*C187</f>
        <v>60</v>
      </c>
      <c r="G187" s="34">
        <f>D187*E187</f>
        <v>4</v>
      </c>
      <c r="H187" s="35">
        <f>F187*G187</f>
        <v>240</v>
      </c>
      <c r="I187" s="34"/>
      <c r="J187" s="35"/>
      <c r="K187" s="34"/>
      <c r="L187" s="36"/>
    </row>
    <row r="188" spans="1:21" ht="12.75" customHeight="1">
      <c r="A188" s="37"/>
      <c r="B188" s="38"/>
      <c r="C188" s="39">
        <v>0.7</v>
      </c>
      <c r="D188" s="40">
        <v>3</v>
      </c>
      <c r="E188" s="41">
        <v>2</v>
      </c>
      <c r="F188" s="41">
        <f>Max!$B$2*C188</f>
        <v>70</v>
      </c>
      <c r="G188" s="34">
        <f>D188*E188</f>
        <v>6</v>
      </c>
      <c r="H188" s="35">
        <f>F188*G188</f>
        <v>420</v>
      </c>
      <c r="I188" s="34"/>
      <c r="J188" s="35"/>
      <c r="K188" s="34"/>
      <c r="L188" s="36"/>
    </row>
    <row r="189" spans="1:21" ht="12.75" customHeight="1">
      <c r="A189" s="37"/>
      <c r="B189" s="38"/>
      <c r="C189" s="39">
        <v>0.8</v>
      </c>
      <c r="D189" s="40">
        <v>2</v>
      </c>
      <c r="E189" s="41">
        <v>4</v>
      </c>
      <c r="F189" s="41">
        <f>Max!$B$2*C189</f>
        <v>80</v>
      </c>
      <c r="G189" s="34">
        <f>D189*E189</f>
        <v>8</v>
      </c>
      <c r="H189" s="35">
        <f>F189*G189</f>
        <v>640</v>
      </c>
      <c r="I189" s="34"/>
      <c r="J189" s="35"/>
      <c r="K189" s="34"/>
      <c r="L189" s="36"/>
    </row>
    <row r="190" spans="1:21" ht="12.75" customHeight="1">
      <c r="A190" s="46">
        <v>6</v>
      </c>
      <c r="B190" s="47" t="s">
        <v>28</v>
      </c>
      <c r="C190" s="48"/>
      <c r="D190" s="67">
        <v>5</v>
      </c>
      <c r="E190" s="49">
        <v>5</v>
      </c>
      <c r="F190" s="49"/>
      <c r="G190" s="34"/>
      <c r="H190" s="35"/>
      <c r="I190" s="34"/>
      <c r="J190" s="35"/>
      <c r="K190" s="34"/>
      <c r="L190" s="36"/>
    </row>
    <row r="191" spans="1:21" ht="12.75" customHeight="1">
      <c r="C191" s="24"/>
      <c r="D191" s="16"/>
      <c r="E191" s="16"/>
      <c r="F191" s="16"/>
      <c r="G191" s="34"/>
      <c r="H191" s="35"/>
      <c r="I191" s="34"/>
      <c r="J191" s="35"/>
      <c r="K191" s="34"/>
      <c r="L191" s="36"/>
    </row>
    <row r="192" spans="1:21" ht="12.75" customHeight="1">
      <c r="A192" s="10" t="s">
        <v>18</v>
      </c>
      <c r="C192" s="25" t="s">
        <v>13</v>
      </c>
      <c r="D192" s="15" t="s">
        <v>14</v>
      </c>
      <c r="E192" s="15" t="s">
        <v>15</v>
      </c>
      <c r="F192" s="15" t="s">
        <v>16</v>
      </c>
      <c r="G192" s="34"/>
      <c r="H192" s="35"/>
      <c r="I192" s="34"/>
      <c r="J192" s="35"/>
      <c r="K192" s="34"/>
      <c r="L192" s="36"/>
    </row>
    <row r="193" spans="1:26" ht="12.75" customHeight="1">
      <c r="A193" s="26">
        <v>1</v>
      </c>
      <c r="B193" s="27" t="s">
        <v>17</v>
      </c>
      <c r="C193" s="28">
        <v>0.55000000000000004</v>
      </c>
      <c r="D193" s="33">
        <v>5</v>
      </c>
      <c r="E193" s="29">
        <v>1</v>
      </c>
      <c r="F193" s="29">
        <f>Max!$B$3*C193</f>
        <v>55.000000000000007</v>
      </c>
      <c r="G193" s="34"/>
      <c r="H193" s="35"/>
      <c r="I193" s="34">
        <f>D193*E193</f>
        <v>5</v>
      </c>
      <c r="J193" s="35">
        <f>F193*I193</f>
        <v>275.00000000000006</v>
      </c>
      <c r="K193" s="34"/>
      <c r="L193" s="36"/>
      <c r="R193" s="1">
        <f>I193</f>
        <v>5</v>
      </c>
      <c r="S193" s="1">
        <f>I194</f>
        <v>4</v>
      </c>
      <c r="T193" s="1">
        <f>I195</f>
        <v>3</v>
      </c>
      <c r="U193" s="1">
        <f>I196</f>
        <v>8</v>
      </c>
    </row>
    <row r="194" spans="1:26" ht="12.75" customHeight="1">
      <c r="A194" s="26"/>
      <c r="B194" s="27"/>
      <c r="C194" s="28">
        <v>0.65</v>
      </c>
      <c r="D194" s="33">
        <v>4</v>
      </c>
      <c r="E194" s="29">
        <v>1</v>
      </c>
      <c r="F194" s="29">
        <f>Max!$B$3*C194</f>
        <v>65</v>
      </c>
      <c r="G194" s="34"/>
      <c r="H194" s="35"/>
      <c r="I194" s="34">
        <f>D194*E194</f>
        <v>4</v>
      </c>
      <c r="J194" s="35">
        <f>F194*I194</f>
        <v>260</v>
      </c>
      <c r="K194" s="34"/>
      <c r="L194" s="36"/>
    </row>
    <row r="195" spans="1:26" ht="12.75" customHeight="1">
      <c r="A195" s="26"/>
      <c r="B195" s="27"/>
      <c r="C195" s="28">
        <v>0.75</v>
      </c>
      <c r="D195" s="33">
        <v>3</v>
      </c>
      <c r="E195" s="29">
        <v>1</v>
      </c>
      <c r="F195" s="29">
        <f>Max!$B$3*C195</f>
        <v>75</v>
      </c>
      <c r="G195" s="34"/>
      <c r="H195" s="35"/>
      <c r="I195" s="34">
        <f>D195*E195</f>
        <v>3</v>
      </c>
      <c r="J195" s="35">
        <f>F195*I195</f>
        <v>225</v>
      </c>
      <c r="K195" s="34"/>
      <c r="L195" s="36"/>
    </row>
    <row r="196" spans="1:26" ht="12.75" customHeight="1">
      <c r="A196" s="26"/>
      <c r="B196" s="27"/>
      <c r="C196" s="28">
        <v>0.85</v>
      </c>
      <c r="D196" s="33">
        <v>2</v>
      </c>
      <c r="E196" s="29">
        <v>4</v>
      </c>
      <c r="F196" s="29">
        <f>Max!$B$3*C196</f>
        <v>85</v>
      </c>
      <c r="G196" s="34"/>
      <c r="H196" s="35"/>
      <c r="I196" s="34">
        <f>D196*E196</f>
        <v>8</v>
      </c>
      <c r="J196" s="35">
        <f>F196*I196</f>
        <v>680</v>
      </c>
      <c r="K196" s="34"/>
      <c r="L196" s="36"/>
    </row>
    <row r="197" spans="1:26" ht="12.75" customHeight="1">
      <c r="A197" s="50">
        <v>2</v>
      </c>
      <c r="B197" s="51" t="s">
        <v>4</v>
      </c>
      <c r="C197" s="52">
        <v>0.5</v>
      </c>
      <c r="D197" s="58">
        <v>4</v>
      </c>
      <c r="E197" s="53">
        <v>1</v>
      </c>
      <c r="F197" s="53">
        <f>Max!$B$4*C197</f>
        <v>50</v>
      </c>
      <c r="G197" s="34"/>
      <c r="H197" s="35"/>
      <c r="I197" s="34"/>
      <c r="J197" s="35"/>
      <c r="K197" s="34">
        <f>D197*E197</f>
        <v>4</v>
      </c>
      <c r="L197" s="36">
        <f>F197*K197</f>
        <v>200</v>
      </c>
      <c r="W197" s="1">
        <f>K197</f>
        <v>4</v>
      </c>
      <c r="X197" s="1">
        <f>K198</f>
        <v>4</v>
      </c>
      <c r="Y197" s="1">
        <f>K199</f>
        <v>6</v>
      </c>
      <c r="Z197" s="1">
        <f>K200+K201</f>
        <v>12</v>
      </c>
    </row>
    <row r="198" spans="1:26" ht="12.75" customHeight="1">
      <c r="A198" s="50"/>
      <c r="B198" s="51"/>
      <c r="C198" s="52">
        <v>0.6</v>
      </c>
      <c r="D198" s="58">
        <v>4</v>
      </c>
      <c r="E198" s="53">
        <v>1</v>
      </c>
      <c r="F198" s="53">
        <f>Max!$B$4*C198</f>
        <v>60</v>
      </c>
      <c r="G198" s="34"/>
      <c r="H198" s="35"/>
      <c r="I198" s="34"/>
      <c r="J198" s="35"/>
      <c r="K198" s="34">
        <f>D198*E198</f>
        <v>4</v>
      </c>
      <c r="L198" s="36">
        <f>F198*K198</f>
        <v>240</v>
      </c>
    </row>
    <row r="199" spans="1:26" ht="12.75" customHeight="1">
      <c r="A199" s="50"/>
      <c r="B199" s="51"/>
      <c r="C199" s="52">
        <v>0.7</v>
      </c>
      <c r="D199" s="58">
        <v>3</v>
      </c>
      <c r="E199" s="53">
        <v>2</v>
      </c>
      <c r="F199" s="53">
        <f>Max!$B$4*C199</f>
        <v>70</v>
      </c>
      <c r="G199" s="34"/>
      <c r="H199" s="35"/>
      <c r="I199" s="34"/>
      <c r="J199" s="35"/>
      <c r="K199" s="34">
        <f>D199*E199</f>
        <v>6</v>
      </c>
      <c r="L199" s="36">
        <f>F199*K199</f>
        <v>420</v>
      </c>
    </row>
    <row r="200" spans="1:26" ht="12.75" customHeight="1">
      <c r="A200" s="50"/>
      <c r="B200" s="51"/>
      <c r="C200" s="52">
        <v>0.8</v>
      </c>
      <c r="D200" s="58">
        <v>3</v>
      </c>
      <c r="E200" s="53">
        <v>2</v>
      </c>
      <c r="F200" s="53">
        <f>Max!$B$4*C200</f>
        <v>80</v>
      </c>
      <c r="G200" s="34"/>
      <c r="H200" s="35"/>
      <c r="I200" s="34"/>
      <c r="J200" s="35"/>
      <c r="K200" s="34">
        <f>D200*E200</f>
        <v>6</v>
      </c>
      <c r="L200" s="36">
        <f>F200*K200</f>
        <v>480</v>
      </c>
    </row>
    <row r="201" spans="1:26" ht="12.75" customHeight="1">
      <c r="A201" s="50"/>
      <c r="B201" s="51"/>
      <c r="C201" s="52">
        <v>0.85</v>
      </c>
      <c r="D201" s="58">
        <v>2</v>
      </c>
      <c r="E201" s="53">
        <v>3</v>
      </c>
      <c r="F201" s="53">
        <f>Max!$B$4*C201</f>
        <v>85</v>
      </c>
      <c r="G201" s="34"/>
      <c r="H201" s="35"/>
      <c r="I201" s="34"/>
      <c r="J201" s="35"/>
      <c r="K201" s="34">
        <f>D201*E201</f>
        <v>6</v>
      </c>
      <c r="L201" s="36">
        <f>F201*K201</f>
        <v>510</v>
      </c>
    </row>
    <row r="202" spans="1:26" ht="12.75" customHeight="1">
      <c r="A202" s="26">
        <v>3</v>
      </c>
      <c r="B202" s="27" t="s">
        <v>17</v>
      </c>
      <c r="C202" s="28">
        <v>0.5</v>
      </c>
      <c r="D202" s="33">
        <v>3</v>
      </c>
      <c r="E202" s="29">
        <v>1</v>
      </c>
      <c r="F202" s="29">
        <f>Max!$B$3*C202</f>
        <v>50</v>
      </c>
      <c r="G202" s="34"/>
      <c r="H202" s="35"/>
      <c r="I202" s="34">
        <f>D202*E202</f>
        <v>3</v>
      </c>
      <c r="J202" s="35">
        <f>F202*I202</f>
        <v>150</v>
      </c>
      <c r="K202" s="34"/>
      <c r="L202" s="36"/>
      <c r="R202" s="1">
        <f>I202</f>
        <v>3</v>
      </c>
      <c r="S202" s="1">
        <f>I203</f>
        <v>3</v>
      </c>
      <c r="T202" s="1">
        <f>I204</f>
        <v>3</v>
      </c>
      <c r="U202" s="1">
        <f>I205</f>
        <v>6</v>
      </c>
    </row>
    <row r="203" spans="1:26" ht="12.75" customHeight="1">
      <c r="A203" s="26"/>
      <c r="B203" s="27"/>
      <c r="C203" s="28">
        <v>0.6</v>
      </c>
      <c r="D203" s="33">
        <v>3</v>
      </c>
      <c r="E203" s="29">
        <v>1</v>
      </c>
      <c r="F203" s="29">
        <f>Max!$B$3*C203</f>
        <v>60</v>
      </c>
      <c r="G203" s="34"/>
      <c r="H203" s="35"/>
      <c r="I203" s="34">
        <f>D203*E203</f>
        <v>3</v>
      </c>
      <c r="J203" s="35">
        <f>F203*I203</f>
        <v>180</v>
      </c>
      <c r="K203" s="34"/>
      <c r="L203" s="36"/>
    </row>
    <row r="204" spans="1:26" ht="12.75" customHeight="1">
      <c r="A204" s="26"/>
      <c r="B204" s="27"/>
      <c r="C204" s="28">
        <v>0.7</v>
      </c>
      <c r="D204" s="33">
        <v>3</v>
      </c>
      <c r="E204" s="29">
        <v>1</v>
      </c>
      <c r="F204" s="29">
        <f>Max!$B$3*C204</f>
        <v>70</v>
      </c>
      <c r="G204" s="34"/>
      <c r="H204" s="35"/>
      <c r="I204" s="34">
        <f>D204*E204</f>
        <v>3</v>
      </c>
      <c r="J204" s="35">
        <f>F204*I204</f>
        <v>210</v>
      </c>
      <c r="K204" s="34"/>
      <c r="L204" s="36"/>
    </row>
    <row r="205" spans="1:26" ht="12.75" customHeight="1">
      <c r="A205" s="26"/>
      <c r="B205" s="27"/>
      <c r="C205" s="28">
        <v>0.8</v>
      </c>
      <c r="D205" s="33">
        <v>2</v>
      </c>
      <c r="E205" s="29">
        <v>3</v>
      </c>
      <c r="F205" s="29">
        <f>Max!$B$3*C205</f>
        <v>80</v>
      </c>
      <c r="G205" s="34"/>
      <c r="H205" s="35"/>
      <c r="I205" s="34">
        <f>D205*E205</f>
        <v>6</v>
      </c>
      <c r="J205" s="35">
        <f>F205*I205</f>
        <v>480</v>
      </c>
      <c r="K205" s="34"/>
      <c r="L205" s="36"/>
    </row>
    <row r="206" spans="1:26" s="63" customFormat="1" ht="12.75" customHeight="1">
      <c r="A206" s="42">
        <v>4</v>
      </c>
      <c r="B206" s="54" t="s">
        <v>27</v>
      </c>
      <c r="C206" s="55"/>
      <c r="D206" s="59">
        <v>10</v>
      </c>
      <c r="E206" s="56">
        <v>5</v>
      </c>
      <c r="F206" s="56"/>
      <c r="G206" s="60"/>
      <c r="H206" s="61"/>
      <c r="I206" s="60"/>
      <c r="J206" s="61"/>
      <c r="K206" s="60"/>
      <c r="L206" s="62"/>
    </row>
    <row r="207" spans="1:26" ht="12.75" customHeight="1">
      <c r="A207" s="57">
        <v>5</v>
      </c>
      <c r="B207" s="66" t="s">
        <v>26</v>
      </c>
      <c r="C207" s="43"/>
      <c r="D207" s="44">
        <v>5</v>
      </c>
      <c r="E207" s="45">
        <v>5</v>
      </c>
      <c r="F207" s="45"/>
      <c r="G207" s="34"/>
      <c r="H207" s="35"/>
      <c r="I207" s="34"/>
      <c r="J207" s="35"/>
      <c r="K207" s="34"/>
      <c r="L207" s="36"/>
    </row>
    <row r="208" spans="1:26" ht="12.75" customHeight="1">
      <c r="C208" s="24"/>
      <c r="D208" s="16"/>
      <c r="E208" s="16"/>
      <c r="F208" s="16"/>
      <c r="G208" s="34"/>
      <c r="H208" s="35"/>
      <c r="I208" s="34"/>
      <c r="J208" s="35"/>
      <c r="K208" s="34"/>
      <c r="L208" s="36"/>
    </row>
    <row r="209" spans="1:27" ht="12.75" customHeight="1">
      <c r="A209" s="10" t="s">
        <v>20</v>
      </c>
      <c r="C209" s="25" t="s">
        <v>13</v>
      </c>
      <c r="D209" s="15" t="s">
        <v>14</v>
      </c>
      <c r="E209" s="15" t="s">
        <v>15</v>
      </c>
      <c r="F209" s="15" t="s">
        <v>16</v>
      </c>
      <c r="G209" s="34"/>
      <c r="H209" s="35"/>
      <c r="I209" s="34"/>
      <c r="J209" s="35"/>
      <c r="K209" s="34"/>
      <c r="L209" s="36"/>
    </row>
    <row r="210" spans="1:27" ht="12.75" customHeight="1">
      <c r="A210" s="37">
        <v>1</v>
      </c>
      <c r="B210" s="38" t="s">
        <v>2</v>
      </c>
      <c r="C210" s="39">
        <v>0.5</v>
      </c>
      <c r="D210" s="40">
        <v>5</v>
      </c>
      <c r="E210" s="41">
        <v>1</v>
      </c>
      <c r="F210" s="41">
        <f>Max!$B$2*C210</f>
        <v>50</v>
      </c>
      <c r="G210" s="34">
        <f>D210*E210</f>
        <v>5</v>
      </c>
      <c r="H210" s="35">
        <f>F210*G210</f>
        <v>250</v>
      </c>
      <c r="I210" s="34"/>
      <c r="J210" s="35"/>
      <c r="K210" s="34"/>
      <c r="L210" s="36"/>
      <c r="M210" s="1">
        <f>G210</f>
        <v>5</v>
      </c>
      <c r="N210" s="1">
        <f>G211</f>
        <v>4</v>
      </c>
      <c r="O210" s="1">
        <f>G212</f>
        <v>6</v>
      </c>
      <c r="P210" s="1">
        <f>G213</f>
        <v>18</v>
      </c>
    </row>
    <row r="211" spans="1:27" ht="12.75" customHeight="1">
      <c r="A211" s="37"/>
      <c r="B211" s="38"/>
      <c r="C211" s="39">
        <v>0.6</v>
      </c>
      <c r="D211" s="40">
        <v>4</v>
      </c>
      <c r="E211" s="41">
        <v>1</v>
      </c>
      <c r="F211" s="41">
        <f>Max!$B$2*C211</f>
        <v>60</v>
      </c>
      <c r="G211" s="34">
        <f>D211*E211</f>
        <v>4</v>
      </c>
      <c r="H211" s="35">
        <f>F211*G211</f>
        <v>240</v>
      </c>
      <c r="I211" s="34"/>
      <c r="J211" s="35"/>
      <c r="K211" s="34"/>
      <c r="L211" s="36"/>
    </row>
    <row r="212" spans="1:27" ht="12.75" customHeight="1">
      <c r="A212" s="37"/>
      <c r="B212" s="38"/>
      <c r="C212" s="39">
        <v>0.7</v>
      </c>
      <c r="D212" s="40">
        <v>3</v>
      </c>
      <c r="E212" s="41">
        <v>2</v>
      </c>
      <c r="F212" s="41">
        <f>Max!$B$2*C212</f>
        <v>70</v>
      </c>
      <c r="G212" s="34">
        <f>D212*E212</f>
        <v>6</v>
      </c>
      <c r="H212" s="35">
        <f>F212*G212</f>
        <v>420</v>
      </c>
      <c r="I212" s="34"/>
      <c r="J212" s="35"/>
      <c r="K212" s="34"/>
      <c r="L212" s="36"/>
    </row>
    <row r="213" spans="1:27" ht="12.75" customHeight="1">
      <c r="A213" s="37"/>
      <c r="B213" s="38"/>
      <c r="C213" s="39">
        <v>0.8</v>
      </c>
      <c r="D213" s="40">
        <v>3</v>
      </c>
      <c r="E213" s="41">
        <v>6</v>
      </c>
      <c r="F213" s="41">
        <f>Max!$B$2*C213</f>
        <v>80</v>
      </c>
      <c r="G213" s="34">
        <f>D213*E213</f>
        <v>18</v>
      </c>
      <c r="H213" s="35">
        <f>F213*G213</f>
        <v>1440</v>
      </c>
      <c r="I213" s="34"/>
      <c r="J213" s="35"/>
      <c r="K213" s="34"/>
      <c r="L213" s="36"/>
    </row>
    <row r="214" spans="1:27" ht="12.75" customHeight="1">
      <c r="A214" s="26">
        <v>2</v>
      </c>
      <c r="B214" s="27" t="s">
        <v>17</v>
      </c>
      <c r="C214" s="28">
        <v>0.55000000000000004</v>
      </c>
      <c r="D214" s="33">
        <v>4</v>
      </c>
      <c r="E214" s="29">
        <v>1</v>
      </c>
      <c r="F214" s="29">
        <f>Max!$B$3*C214</f>
        <v>55.000000000000007</v>
      </c>
      <c r="G214" s="34"/>
      <c r="H214" s="35"/>
      <c r="I214" s="34">
        <f>D214*E214</f>
        <v>4</v>
      </c>
      <c r="J214" s="35">
        <f>F214*I214</f>
        <v>220.00000000000003</v>
      </c>
      <c r="K214" s="34"/>
      <c r="L214" s="36"/>
      <c r="R214" s="1">
        <f>I214</f>
        <v>4</v>
      </c>
      <c r="S214" s="1">
        <f>I215</f>
        <v>4</v>
      </c>
      <c r="T214" s="1">
        <f>I216</f>
        <v>16</v>
      </c>
    </row>
    <row r="215" spans="1:27" ht="12.75" customHeight="1">
      <c r="A215" s="26"/>
      <c r="B215" s="27"/>
      <c r="C215" s="28">
        <v>0.65</v>
      </c>
      <c r="D215" s="33">
        <v>4</v>
      </c>
      <c r="E215" s="29">
        <v>1</v>
      </c>
      <c r="F215" s="29">
        <f>Max!$B$3*C215</f>
        <v>65</v>
      </c>
      <c r="G215" s="34"/>
      <c r="H215" s="35"/>
      <c r="I215" s="34">
        <f>D215*E215</f>
        <v>4</v>
      </c>
      <c r="J215" s="35">
        <f>F215*I215</f>
        <v>260</v>
      </c>
      <c r="K215" s="34"/>
      <c r="L215" s="36"/>
    </row>
    <row r="216" spans="1:27" ht="12.75" customHeight="1">
      <c r="A216" s="26"/>
      <c r="B216" s="27"/>
      <c r="C216" s="28">
        <v>0.75</v>
      </c>
      <c r="D216" s="33">
        <v>4</v>
      </c>
      <c r="E216" s="29">
        <v>4</v>
      </c>
      <c r="F216" s="29">
        <f>Max!$B$3*C216</f>
        <v>75</v>
      </c>
      <c r="G216" s="34"/>
      <c r="H216" s="35"/>
      <c r="I216" s="34">
        <f>D216*E216</f>
        <v>16</v>
      </c>
      <c r="J216" s="35">
        <f>F216*I216</f>
        <v>1200</v>
      </c>
      <c r="K216" s="34"/>
      <c r="L216" s="36"/>
    </row>
    <row r="217" spans="1:27" ht="12.75" customHeight="1">
      <c r="A217" s="57">
        <v>3</v>
      </c>
      <c r="B217" s="66" t="s">
        <v>27</v>
      </c>
      <c r="C217" s="43"/>
      <c r="D217" s="44">
        <v>10</v>
      </c>
      <c r="E217" s="45">
        <v>5</v>
      </c>
      <c r="F217" s="45"/>
      <c r="G217" s="34"/>
      <c r="H217" s="35"/>
      <c r="I217" s="34"/>
      <c r="J217" s="35"/>
      <c r="K217" s="34"/>
      <c r="L217" s="36"/>
    </row>
    <row r="218" spans="1:27" ht="12.75" customHeight="1">
      <c r="A218" s="42">
        <v>4</v>
      </c>
      <c r="B218" s="54" t="s">
        <v>30</v>
      </c>
      <c r="C218" s="55"/>
      <c r="D218" s="59">
        <v>8</v>
      </c>
      <c r="E218" s="56">
        <v>5</v>
      </c>
      <c r="F218" s="56"/>
      <c r="G218" s="34"/>
      <c r="H218" s="35"/>
      <c r="I218" s="34"/>
      <c r="J218" s="35"/>
      <c r="K218" s="34"/>
      <c r="L218" s="36"/>
    </row>
    <row r="219" spans="1:27" ht="12.75" customHeight="1">
      <c r="A219" s="42">
        <v>5</v>
      </c>
      <c r="B219" s="54" t="s">
        <v>32</v>
      </c>
      <c r="C219" s="55"/>
      <c r="D219" s="59">
        <v>5</v>
      </c>
      <c r="E219" s="56">
        <v>5</v>
      </c>
      <c r="F219" s="56"/>
      <c r="G219" s="34"/>
      <c r="H219" s="35"/>
      <c r="I219" s="34"/>
      <c r="J219" s="35"/>
      <c r="K219" s="34"/>
      <c r="L219" s="36"/>
    </row>
    <row r="220" spans="1:27" ht="12.75" customHeight="1">
      <c r="A220" s="46">
        <v>6</v>
      </c>
      <c r="B220" s="47" t="s">
        <v>25</v>
      </c>
      <c r="C220" s="48"/>
      <c r="D220" s="67">
        <v>10</v>
      </c>
      <c r="E220" s="49">
        <v>3</v>
      </c>
      <c r="F220" s="49"/>
      <c r="G220" s="34"/>
      <c r="H220" s="35"/>
      <c r="I220" s="34"/>
      <c r="J220" s="35"/>
      <c r="K220" s="34"/>
      <c r="L220" s="36"/>
    </row>
    <row r="221" spans="1:27" ht="12.75" customHeight="1">
      <c r="C221" s="25"/>
      <c r="D221" s="15"/>
      <c r="E221" s="15"/>
      <c r="F221" s="15"/>
      <c r="G221" s="34"/>
      <c r="H221" s="35"/>
      <c r="I221" s="34"/>
      <c r="J221" s="35"/>
      <c r="K221" s="34"/>
      <c r="L221" s="36"/>
    </row>
    <row r="222" spans="1:27" ht="12.75" customHeight="1">
      <c r="C222" s="24"/>
      <c r="D222" s="16"/>
      <c r="E222" s="16"/>
      <c r="F222" s="16"/>
      <c r="G222" s="7">
        <f t="shared" ref="G222:L222" si="15">SUM(G174:G221)</f>
        <v>83</v>
      </c>
      <c r="H222" s="7">
        <f t="shared" si="15"/>
        <v>5810</v>
      </c>
      <c r="I222" s="7">
        <f t="shared" si="15"/>
        <v>81</v>
      </c>
      <c r="J222" s="7">
        <f t="shared" si="15"/>
        <v>5640</v>
      </c>
      <c r="K222" s="7">
        <f t="shared" si="15"/>
        <v>26</v>
      </c>
      <c r="L222" s="7">
        <f t="shared" si="15"/>
        <v>1850</v>
      </c>
      <c r="M222" s="1">
        <f>SUM(M174:M221)</f>
        <v>15</v>
      </c>
      <c r="N222" s="7">
        <f>SUM(N174:N221)</f>
        <v>12</v>
      </c>
      <c r="O222" s="1">
        <f>SUM(O174:O221)</f>
        <v>18</v>
      </c>
      <c r="P222" s="1">
        <f>SUM(P174:P221)</f>
        <v>36</v>
      </c>
      <c r="Q222" s="1">
        <f>SUM(Q174:Q221)</f>
        <v>2</v>
      </c>
      <c r="R222" s="1">
        <f>SUM(R180:R221)</f>
        <v>17</v>
      </c>
      <c r="S222" s="1">
        <f>SUM(S180:S221)</f>
        <v>15</v>
      </c>
      <c r="T222" s="1">
        <f>SUM(T180:T221)</f>
        <v>25</v>
      </c>
      <c r="U222" s="1">
        <f>SUM(U180:U221)</f>
        <v>24</v>
      </c>
      <c r="W222" s="1">
        <f>SUM(W197:W221)</f>
        <v>4</v>
      </c>
      <c r="X222" s="1">
        <f>SUM(X197:X221)</f>
        <v>4</v>
      </c>
      <c r="Y222" s="1">
        <f>SUM(Y197:Y221)</f>
        <v>6</v>
      </c>
      <c r="Z222" s="1">
        <f>SUM(Z197:Z221)</f>
        <v>12</v>
      </c>
    </row>
    <row r="223" spans="1:27" ht="12.75" customHeight="1">
      <c r="C223" s="24"/>
      <c r="D223" s="16"/>
      <c r="E223" s="16"/>
      <c r="F223" s="16"/>
      <c r="G223" s="16"/>
      <c r="H223" s="16"/>
      <c r="I223" s="16"/>
      <c r="J223" s="16"/>
      <c r="K223" s="16"/>
      <c r="L223" s="17"/>
      <c r="M223" t="s">
        <v>43</v>
      </c>
      <c r="N223" t="s">
        <v>44</v>
      </c>
      <c r="O223" t="s">
        <v>45</v>
      </c>
      <c r="P223" t="s">
        <v>46</v>
      </c>
      <c r="Q223" t="s">
        <v>47</v>
      </c>
      <c r="R223" t="s">
        <v>43</v>
      </c>
      <c r="S223" t="s">
        <v>44</v>
      </c>
      <c r="T223" t="s">
        <v>45</v>
      </c>
      <c r="U223" t="s">
        <v>46</v>
      </c>
      <c r="V223" t="s">
        <v>47</v>
      </c>
      <c r="W223" t="s">
        <v>43</v>
      </c>
      <c r="X223" t="s">
        <v>44</v>
      </c>
      <c r="Y223" t="s">
        <v>45</v>
      </c>
      <c r="Z223" t="s">
        <v>46</v>
      </c>
      <c r="AA223" t="s">
        <v>47</v>
      </c>
    </row>
    <row r="224" spans="1:27" ht="12.75" customHeight="1">
      <c r="C224" s="24"/>
      <c r="D224" s="16"/>
      <c r="E224" s="16"/>
      <c r="F224" s="16"/>
      <c r="G224" s="16"/>
      <c r="H224" s="16"/>
      <c r="I224" s="16"/>
      <c r="J224" s="16"/>
      <c r="K224" s="16"/>
      <c r="L224" s="17"/>
    </row>
    <row r="225" spans="3:27" ht="12.75" customHeight="1">
      <c r="C225" s="24"/>
      <c r="D225" s="16"/>
      <c r="E225" s="16"/>
      <c r="F225" s="16"/>
      <c r="G225" s="7">
        <f t="shared" ref="G225:L225" si="16">SUM(G222+G171+G117+G62)</f>
        <v>392</v>
      </c>
      <c r="H225" s="7">
        <f t="shared" si="16"/>
        <v>26680</v>
      </c>
      <c r="I225" s="7">
        <f t="shared" si="16"/>
        <v>389</v>
      </c>
      <c r="J225" s="7">
        <f t="shared" si="16"/>
        <v>26550</v>
      </c>
      <c r="K225" s="7">
        <f t="shared" si="16"/>
        <v>208</v>
      </c>
      <c r="L225" s="7">
        <f t="shared" si="16"/>
        <v>15035</v>
      </c>
      <c r="M225" s="1">
        <f t="shared" ref="M225:AA225" si="17">M222+M171+M117+M62</f>
        <v>66</v>
      </c>
      <c r="N225" s="1">
        <f t="shared" si="17"/>
        <v>73</v>
      </c>
      <c r="O225" s="1">
        <f t="shared" si="17"/>
        <v>134</v>
      </c>
      <c r="P225" s="1">
        <f t="shared" si="17"/>
        <v>114</v>
      </c>
      <c r="Q225" s="1">
        <f t="shared" si="17"/>
        <v>5</v>
      </c>
      <c r="R225" s="1">
        <f t="shared" si="17"/>
        <v>86</v>
      </c>
      <c r="S225" s="1">
        <f t="shared" si="17"/>
        <v>72</v>
      </c>
      <c r="T225" s="1">
        <f t="shared" si="17"/>
        <v>108</v>
      </c>
      <c r="U225" s="1">
        <f t="shared" si="17"/>
        <v>123</v>
      </c>
      <c r="V225" s="1">
        <f t="shared" si="17"/>
        <v>0</v>
      </c>
      <c r="W225" s="1">
        <f t="shared" si="17"/>
        <v>20</v>
      </c>
      <c r="X225" s="1">
        <f t="shared" si="17"/>
        <v>38</v>
      </c>
      <c r="Y225" s="1">
        <f t="shared" si="17"/>
        <v>60</v>
      </c>
      <c r="Z225" s="1">
        <f t="shared" si="17"/>
        <v>82</v>
      </c>
      <c r="AA225" s="1">
        <f t="shared" si="17"/>
        <v>8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56"/>
  <sheetViews>
    <sheetView zoomScaleNormal="85" zoomScalePageLayoutView="85" workbookViewId="0">
      <selection activeCell="B4" sqref="B4"/>
    </sheetView>
  </sheetViews>
  <sheetFormatPr baseColWidth="10" defaultColWidth="8.7109375" defaultRowHeight="12.75" customHeight="1" x14ac:dyDescent="0"/>
  <cols>
    <col min="1" max="1" width="2.140625" style="3" customWidth="1"/>
    <col min="2" max="2" width="24.28515625" style="11" customWidth="1"/>
    <col min="3" max="3" width="11.28515625" style="12" customWidth="1"/>
    <col min="4" max="4" width="10.7109375" style="76" customWidth="1"/>
    <col min="5" max="5" width="9.140625" style="77" customWidth="1"/>
    <col min="6" max="6" width="13.7109375" style="8" customWidth="1"/>
    <col min="7" max="7" width="0.140625" style="13" hidden="1" customWidth="1"/>
    <col min="8" max="9" width="8.85546875" style="13" hidden="1" customWidth="1"/>
    <col min="10" max="10" width="6.5703125" style="13" hidden="1" customWidth="1"/>
    <col min="11" max="12" width="9.28515625" style="13" hidden="1" customWidth="1"/>
    <col min="13" max="13" width="0.140625" hidden="1" customWidth="1"/>
    <col min="14" max="14" width="9.42578125" hidden="1" customWidth="1"/>
    <col min="15" max="16" width="9.28515625" hidden="1" customWidth="1"/>
    <col min="17" max="17" width="8.85546875" hidden="1" customWidth="1"/>
    <col min="18" max="27" width="8.7109375" hidden="1" customWidth="1"/>
  </cols>
  <sheetData>
    <row r="1" spans="1:27" ht="12.75" customHeight="1">
      <c r="B1" s="6" t="s">
        <v>10</v>
      </c>
      <c r="C1" s="78"/>
      <c r="D1" s="78"/>
      <c r="E1" s="78"/>
      <c r="F1" s="78"/>
    </row>
    <row r="2" spans="1:27" ht="12.75" customHeight="1">
      <c r="B2" s="18" t="s">
        <v>63</v>
      </c>
      <c r="C2" s="19"/>
      <c r="D2" s="79"/>
      <c r="E2" s="80"/>
      <c r="F2" s="20"/>
      <c r="G2" s="81"/>
      <c r="H2" s="81"/>
    </row>
    <row r="3" spans="1:27" ht="12.75" customHeight="1">
      <c r="B3" s="18"/>
      <c r="C3" s="19"/>
      <c r="D3" s="82"/>
      <c r="E3" s="83"/>
      <c r="F3" s="20"/>
      <c r="G3" s="81"/>
      <c r="H3" s="81"/>
    </row>
    <row r="4" spans="1:27" ht="12.75" customHeight="1">
      <c r="A4" s="68"/>
      <c r="B4" s="68"/>
      <c r="C4" s="68"/>
      <c r="D4" s="84"/>
      <c r="E4" s="68"/>
      <c r="F4" s="68"/>
    </row>
    <row r="5" spans="1:27" ht="12.75" customHeight="1">
      <c r="A5" s="3" t="s">
        <v>11</v>
      </c>
      <c r="B5" s="3"/>
      <c r="M5" t="s">
        <v>42</v>
      </c>
      <c r="R5" t="s">
        <v>40</v>
      </c>
      <c r="W5" t="s">
        <v>41</v>
      </c>
    </row>
    <row r="6" spans="1:27" ht="12.75" customHeight="1">
      <c r="A6" s="3" t="s">
        <v>12</v>
      </c>
      <c r="C6" s="69" t="s">
        <v>13</v>
      </c>
      <c r="D6" s="101" t="s">
        <v>14</v>
      </c>
      <c r="E6" s="102" t="s">
        <v>15</v>
      </c>
      <c r="F6" s="7" t="s">
        <v>16</v>
      </c>
      <c r="M6" t="s">
        <v>43</v>
      </c>
      <c r="N6" t="s">
        <v>44</v>
      </c>
      <c r="O6" t="s">
        <v>45</v>
      </c>
      <c r="P6" t="s">
        <v>46</v>
      </c>
      <c r="Q6" t="s">
        <v>47</v>
      </c>
      <c r="R6" t="s">
        <v>43</v>
      </c>
      <c r="S6" t="s">
        <v>44</v>
      </c>
      <c r="T6" t="s">
        <v>45</v>
      </c>
      <c r="U6" t="s">
        <v>46</v>
      </c>
      <c r="V6" t="s">
        <v>47</v>
      </c>
      <c r="W6" t="s">
        <v>43</v>
      </c>
      <c r="X6" t="s">
        <v>44</v>
      </c>
      <c r="Y6" t="s">
        <v>45</v>
      </c>
      <c r="Z6" t="s">
        <v>46</v>
      </c>
      <c r="AA6" t="s">
        <v>47</v>
      </c>
    </row>
    <row r="7" spans="1:27" ht="12.75" customHeight="1">
      <c r="A7" s="71">
        <v>1</v>
      </c>
      <c r="B7" s="38" t="s">
        <v>2</v>
      </c>
      <c r="C7" s="85">
        <v>0.5</v>
      </c>
      <c r="D7" s="86">
        <v>3</v>
      </c>
      <c r="E7" s="86">
        <v>1</v>
      </c>
      <c r="F7" s="87">
        <f>Max!$B$2*C7</f>
        <v>50</v>
      </c>
      <c r="G7" s="76">
        <f>D7*E7</f>
        <v>3</v>
      </c>
      <c r="H7" s="76">
        <f>G7*F7</f>
        <v>150</v>
      </c>
      <c r="M7" s="103">
        <f>G7</f>
        <v>3</v>
      </c>
      <c r="N7" s="103">
        <f>G8</f>
        <v>3</v>
      </c>
      <c r="O7" s="103">
        <f>G9+G10</f>
        <v>12</v>
      </c>
    </row>
    <row r="8" spans="1:27" ht="12.75" customHeight="1">
      <c r="A8" s="71"/>
      <c r="B8" s="38"/>
      <c r="C8" s="85">
        <v>0.6</v>
      </c>
      <c r="D8" s="86">
        <v>3</v>
      </c>
      <c r="E8" s="86">
        <v>1</v>
      </c>
      <c r="F8" s="87">
        <f>Max!$B$2*C8</f>
        <v>60</v>
      </c>
      <c r="G8" s="76">
        <f>D8*E8</f>
        <v>3</v>
      </c>
      <c r="H8" s="76">
        <f>G8*F8</f>
        <v>180</v>
      </c>
    </row>
    <row r="9" spans="1:27" ht="12.75" customHeight="1">
      <c r="A9" s="71"/>
      <c r="B9" s="38"/>
      <c r="C9" s="85">
        <v>0.7</v>
      </c>
      <c r="D9" s="86">
        <v>3</v>
      </c>
      <c r="E9" s="86">
        <v>2</v>
      </c>
      <c r="F9" s="87">
        <f>Max!$B$2*C9</f>
        <v>70</v>
      </c>
      <c r="G9" s="76">
        <f>D9*E9</f>
        <v>6</v>
      </c>
      <c r="H9" s="76">
        <f>G9*F9</f>
        <v>420</v>
      </c>
    </row>
    <row r="10" spans="1:27" ht="12.75" customHeight="1">
      <c r="A10" s="71"/>
      <c r="B10" s="38"/>
      <c r="C10" s="85">
        <v>0.75</v>
      </c>
      <c r="D10" s="86">
        <v>2</v>
      </c>
      <c r="E10" s="86">
        <v>3</v>
      </c>
      <c r="F10" s="87">
        <f>Max!$B$2*C10</f>
        <v>75</v>
      </c>
      <c r="G10" s="76">
        <f>D10*E10</f>
        <v>6</v>
      </c>
      <c r="H10" s="76">
        <f>G10*F10</f>
        <v>450</v>
      </c>
    </row>
    <row r="11" spans="1:27" ht="12.75" customHeight="1">
      <c r="A11" s="70">
        <v>2</v>
      </c>
      <c r="B11" s="27" t="s">
        <v>17</v>
      </c>
      <c r="C11" s="88">
        <v>0.5</v>
      </c>
      <c r="D11" s="89">
        <v>3</v>
      </c>
      <c r="E11" s="89">
        <v>1</v>
      </c>
      <c r="F11" s="90">
        <f>Max!$B$3*C11</f>
        <v>50</v>
      </c>
      <c r="I11" s="76">
        <f>D11*E11</f>
        <v>3</v>
      </c>
      <c r="J11" s="76">
        <f>I11*F11</f>
        <v>150</v>
      </c>
      <c r="R11" s="103">
        <f>I11</f>
        <v>3</v>
      </c>
      <c r="S11" s="103">
        <f>I12</f>
        <v>3</v>
      </c>
      <c r="T11" s="103">
        <f>I13+I14</f>
        <v>12</v>
      </c>
    </row>
    <row r="12" spans="1:27" ht="12.75" customHeight="1">
      <c r="A12" s="70"/>
      <c r="B12" s="27"/>
      <c r="C12" s="88">
        <v>0.6</v>
      </c>
      <c r="D12" s="89">
        <v>3</v>
      </c>
      <c r="E12" s="89">
        <v>1</v>
      </c>
      <c r="F12" s="90">
        <f>Max!$B$3*C12</f>
        <v>60</v>
      </c>
      <c r="I12" s="76">
        <f>D12*E12</f>
        <v>3</v>
      </c>
      <c r="J12" s="76">
        <f>I12*F12</f>
        <v>180</v>
      </c>
    </row>
    <row r="13" spans="1:27" ht="12.75" customHeight="1">
      <c r="A13" s="70"/>
      <c r="B13" s="27"/>
      <c r="C13" s="88">
        <v>0.7</v>
      </c>
      <c r="D13" s="89">
        <v>3</v>
      </c>
      <c r="E13" s="89">
        <v>2</v>
      </c>
      <c r="F13" s="90">
        <f>Max!$B$3*C13</f>
        <v>70</v>
      </c>
      <c r="I13" s="76">
        <f>D13*E13</f>
        <v>6</v>
      </c>
      <c r="J13" s="76">
        <f>I13*F13</f>
        <v>420</v>
      </c>
    </row>
    <row r="14" spans="1:27" ht="12.75" customHeight="1">
      <c r="A14" s="70"/>
      <c r="B14" s="27"/>
      <c r="C14" s="88">
        <v>0.75</v>
      </c>
      <c r="D14" s="89">
        <v>2</v>
      </c>
      <c r="E14" s="89">
        <v>3</v>
      </c>
      <c r="F14" s="90">
        <f>Max!$B$3*C14</f>
        <v>75</v>
      </c>
      <c r="I14" s="76">
        <f>D14*E14</f>
        <v>6</v>
      </c>
      <c r="J14" s="76">
        <f>I14*F14</f>
        <v>450</v>
      </c>
    </row>
    <row r="15" spans="1:27" ht="12.75" customHeight="1">
      <c r="A15" s="46">
        <v>3</v>
      </c>
      <c r="B15" s="47" t="s">
        <v>25</v>
      </c>
      <c r="C15" s="48"/>
      <c r="D15" s="67">
        <v>10</v>
      </c>
      <c r="E15" s="67">
        <v>3</v>
      </c>
      <c r="F15" s="49"/>
    </row>
    <row r="17" spans="1:27" ht="12.75" customHeight="1">
      <c r="A17" s="3" t="s">
        <v>18</v>
      </c>
      <c r="C17" s="69" t="s">
        <v>13</v>
      </c>
      <c r="D17" s="101" t="s">
        <v>14</v>
      </c>
      <c r="E17" s="102" t="s">
        <v>15</v>
      </c>
      <c r="F17" s="7" t="s">
        <v>16</v>
      </c>
    </row>
    <row r="18" spans="1:27" ht="12.75" customHeight="1">
      <c r="A18" s="71">
        <v>1</v>
      </c>
      <c r="B18" s="38" t="s">
        <v>2</v>
      </c>
      <c r="C18" s="85">
        <v>0.5</v>
      </c>
      <c r="D18" s="86">
        <v>3</v>
      </c>
      <c r="E18" s="86">
        <v>1</v>
      </c>
      <c r="F18" s="87">
        <f>Max!$B$2*C18</f>
        <v>50</v>
      </c>
      <c r="G18" s="76">
        <f>D18*E18</f>
        <v>3</v>
      </c>
      <c r="H18" s="76">
        <f>G18*F18</f>
        <v>150</v>
      </c>
      <c r="M18" s="103">
        <f>G18</f>
        <v>3</v>
      </c>
      <c r="N18" s="103">
        <f>G19</f>
        <v>6</v>
      </c>
      <c r="O18" s="103">
        <f>G20</f>
        <v>4</v>
      </c>
      <c r="P18" s="103">
        <f>G21</f>
        <v>2</v>
      </c>
      <c r="Q18" s="103">
        <f>G22+G23</f>
        <v>3</v>
      </c>
    </row>
    <row r="19" spans="1:27" ht="12.75" customHeight="1">
      <c r="A19" s="71"/>
      <c r="B19" s="38"/>
      <c r="C19" s="85">
        <v>0.6</v>
      </c>
      <c r="D19" s="86">
        <v>3</v>
      </c>
      <c r="E19" s="86">
        <v>2</v>
      </c>
      <c r="F19" s="87">
        <f>Max!$B$2*C19</f>
        <v>60</v>
      </c>
      <c r="G19" s="76">
        <f>D19*E19</f>
        <v>6</v>
      </c>
      <c r="H19" s="76">
        <f>G19*F19</f>
        <v>360</v>
      </c>
    </row>
    <row r="20" spans="1:27" ht="12.75" customHeight="1">
      <c r="A20" s="71"/>
      <c r="B20" s="38"/>
      <c r="C20" s="85">
        <v>0.7</v>
      </c>
      <c r="D20" s="86">
        <v>2</v>
      </c>
      <c r="E20" s="86">
        <v>2</v>
      </c>
      <c r="F20" s="87">
        <f>Max!$B$2*C20</f>
        <v>70</v>
      </c>
      <c r="G20" s="76">
        <f>D20*E20</f>
        <v>4</v>
      </c>
      <c r="H20" s="76">
        <f>G20*F20</f>
        <v>280</v>
      </c>
    </row>
    <row r="21" spans="1:27" ht="12.75" customHeight="1">
      <c r="A21" s="71"/>
      <c r="B21" s="38"/>
      <c r="C21" s="85">
        <v>0.8</v>
      </c>
      <c r="D21" s="86">
        <v>2</v>
      </c>
      <c r="E21" s="86">
        <v>1</v>
      </c>
      <c r="F21" s="87">
        <f>Max!$B$2*C21</f>
        <v>80</v>
      </c>
      <c r="G21" s="76">
        <f>D21*E21</f>
        <v>2</v>
      </c>
      <c r="H21" s="76">
        <f>G21*F21</f>
        <v>160</v>
      </c>
    </row>
    <row r="22" spans="1:27" ht="12.75" customHeight="1">
      <c r="A22" s="71"/>
      <c r="B22" s="38"/>
      <c r="C22" s="85">
        <v>0.9</v>
      </c>
      <c r="D22" s="86">
        <v>1</v>
      </c>
      <c r="E22" s="86">
        <v>1</v>
      </c>
      <c r="F22" s="87">
        <f>Max!$B$2*C22</f>
        <v>90</v>
      </c>
      <c r="G22" s="76">
        <f>D22*E22</f>
        <v>1</v>
      </c>
      <c r="H22" s="76">
        <f>G22*F22</f>
        <v>90</v>
      </c>
    </row>
    <row r="23" spans="1:27" ht="12.75" customHeight="1">
      <c r="A23" s="71"/>
      <c r="B23" s="38"/>
      <c r="C23" s="85" t="s">
        <v>36</v>
      </c>
      <c r="D23" s="86">
        <v>1</v>
      </c>
      <c r="E23" s="91" t="s">
        <v>37</v>
      </c>
      <c r="F23" s="86" t="str">
        <f>Max!$B$2*MID(C23,1,1)&amp;"-"&amp;Max!$B$2*MID(C23,6,7)</f>
        <v>100-105</v>
      </c>
      <c r="G23" s="77">
        <f>2</f>
        <v>2</v>
      </c>
      <c r="H23" s="77">
        <f>Max!B2*2*1</f>
        <v>200</v>
      </c>
    </row>
    <row r="24" spans="1:27" ht="12.75" customHeight="1">
      <c r="A24" s="70">
        <v>2</v>
      </c>
      <c r="B24" s="27" t="s">
        <v>17</v>
      </c>
      <c r="C24" s="88">
        <v>0.5</v>
      </c>
      <c r="D24" s="89">
        <v>3</v>
      </c>
      <c r="E24" s="89">
        <v>1</v>
      </c>
      <c r="F24" s="90">
        <f>Max!$B$3*C24</f>
        <v>50</v>
      </c>
      <c r="I24" s="76">
        <f>D24*E24</f>
        <v>3</v>
      </c>
      <c r="J24" s="76">
        <f>I24*F24</f>
        <v>150</v>
      </c>
      <c r="R24" s="103">
        <f>I24</f>
        <v>3</v>
      </c>
      <c r="S24" s="103">
        <f>I25</f>
        <v>3</v>
      </c>
      <c r="T24" s="103">
        <f>I26</f>
        <v>4</v>
      </c>
      <c r="U24" s="103">
        <f>I27</f>
        <v>2</v>
      </c>
      <c r="V24" s="103">
        <f>I28+I29</f>
        <v>3</v>
      </c>
    </row>
    <row r="25" spans="1:27" ht="12.75" customHeight="1">
      <c r="A25" s="70"/>
      <c r="B25" s="27"/>
      <c r="C25" s="88">
        <v>0.6</v>
      </c>
      <c r="D25" s="89">
        <v>3</v>
      </c>
      <c r="E25" s="89">
        <v>1</v>
      </c>
      <c r="F25" s="90">
        <f>Max!$B$3*C25</f>
        <v>60</v>
      </c>
      <c r="I25" s="76">
        <f>D25*E25</f>
        <v>3</v>
      </c>
      <c r="J25" s="76">
        <f>I25*F25</f>
        <v>180</v>
      </c>
    </row>
    <row r="26" spans="1:27" ht="12.75" customHeight="1">
      <c r="A26" s="70"/>
      <c r="B26" s="27"/>
      <c r="C26" s="88">
        <v>0.7</v>
      </c>
      <c r="D26" s="89">
        <v>2</v>
      </c>
      <c r="E26" s="89">
        <v>2</v>
      </c>
      <c r="F26" s="90">
        <f>Max!$B$3*C26</f>
        <v>70</v>
      </c>
      <c r="I26" s="76">
        <f>D26*E26</f>
        <v>4</v>
      </c>
      <c r="J26" s="76">
        <f>I26*F26</f>
        <v>280</v>
      </c>
    </row>
    <row r="27" spans="1:27" ht="12.75" customHeight="1">
      <c r="A27" s="70"/>
      <c r="B27" s="27"/>
      <c r="C27" s="88">
        <v>0.8</v>
      </c>
      <c r="D27" s="89">
        <v>2</v>
      </c>
      <c r="E27" s="89">
        <v>1</v>
      </c>
      <c r="F27" s="90">
        <f>Max!$B$3*C27</f>
        <v>80</v>
      </c>
      <c r="I27" s="76">
        <f>D27*E27</f>
        <v>2</v>
      </c>
      <c r="J27" s="76">
        <f>I27*F27</f>
        <v>160</v>
      </c>
    </row>
    <row r="28" spans="1:27" ht="12.75" customHeight="1">
      <c r="A28" s="70"/>
      <c r="B28" s="27"/>
      <c r="C28" s="88">
        <v>0.9</v>
      </c>
      <c r="D28" s="89">
        <v>1</v>
      </c>
      <c r="E28" s="89">
        <v>1</v>
      </c>
      <c r="F28" s="90">
        <f>Max!$B$3*C28</f>
        <v>90</v>
      </c>
      <c r="I28" s="76">
        <f>D28*E28</f>
        <v>1</v>
      </c>
      <c r="J28" s="76">
        <f>I28*F28</f>
        <v>90</v>
      </c>
    </row>
    <row r="29" spans="1:27" ht="12.75" customHeight="1">
      <c r="A29" s="70"/>
      <c r="B29" s="27"/>
      <c r="C29" s="88" t="s">
        <v>36</v>
      </c>
      <c r="D29" s="89">
        <v>1</v>
      </c>
      <c r="E29" s="92" t="s">
        <v>37</v>
      </c>
      <c r="F29" s="89" t="str">
        <f>Max!$B$3*MID(C29,1,1)&amp;"-"&amp;Max!$B$3*MID(C29,6,7)</f>
        <v>100-105</v>
      </c>
      <c r="I29" s="13">
        <f>2</f>
        <v>2</v>
      </c>
      <c r="J29" s="13">
        <f>2*1*Max!B3</f>
        <v>200</v>
      </c>
    </row>
    <row r="30" spans="1:27" ht="12.75" customHeight="1">
      <c r="A30" s="73">
        <v>3</v>
      </c>
      <c r="B30" s="51" t="s">
        <v>4</v>
      </c>
      <c r="C30" s="93">
        <v>0.5</v>
      </c>
      <c r="D30" s="94">
        <v>3</v>
      </c>
      <c r="E30" s="94">
        <v>1</v>
      </c>
      <c r="F30" s="95">
        <f>Max!$B$4*C30</f>
        <v>50</v>
      </c>
      <c r="K30" s="76">
        <f>D30*E30</f>
        <v>3</v>
      </c>
      <c r="L30" s="76">
        <f>K30*F30</f>
        <v>150</v>
      </c>
      <c r="W30" s="103">
        <f>K30</f>
        <v>3</v>
      </c>
      <c r="X30" s="103">
        <f>K31</f>
        <v>2</v>
      </c>
      <c r="Y30" s="103">
        <f>K32</f>
        <v>4</v>
      </c>
      <c r="Z30" s="103">
        <f>K33</f>
        <v>1</v>
      </c>
      <c r="AA30" s="103">
        <f>K34+K35</f>
        <v>3</v>
      </c>
    </row>
    <row r="31" spans="1:27" ht="12.75" customHeight="1">
      <c r="A31" s="73"/>
      <c r="B31" s="51"/>
      <c r="C31" s="93">
        <v>0.6</v>
      </c>
      <c r="D31" s="94">
        <v>2</v>
      </c>
      <c r="E31" s="94">
        <v>1</v>
      </c>
      <c r="F31" s="95">
        <f>Max!$B$4*C31</f>
        <v>60</v>
      </c>
      <c r="K31" s="76">
        <f>D31*E31</f>
        <v>2</v>
      </c>
      <c r="L31" s="76">
        <f>K31*F31</f>
        <v>120</v>
      </c>
    </row>
    <row r="32" spans="1:27" ht="12.75" customHeight="1">
      <c r="A32" s="73"/>
      <c r="B32" s="51"/>
      <c r="C32" s="93">
        <v>0.7</v>
      </c>
      <c r="D32" s="94">
        <v>2</v>
      </c>
      <c r="E32" s="94">
        <v>2</v>
      </c>
      <c r="F32" s="95">
        <f>Max!$B$4*C32</f>
        <v>70</v>
      </c>
      <c r="K32" s="76">
        <f>D32*E32</f>
        <v>4</v>
      </c>
      <c r="L32" s="76">
        <f>K32*F32</f>
        <v>280</v>
      </c>
    </row>
    <row r="33" spans="1:27" ht="12.75" customHeight="1">
      <c r="A33" s="73"/>
      <c r="B33" s="51"/>
      <c r="C33" s="93">
        <v>0.8</v>
      </c>
      <c r="D33" s="94">
        <v>1</v>
      </c>
      <c r="E33" s="94">
        <v>1</v>
      </c>
      <c r="F33" s="95">
        <f>Max!$B$4*C33</f>
        <v>80</v>
      </c>
      <c r="K33" s="76">
        <f>D33*E33</f>
        <v>1</v>
      </c>
      <c r="L33" s="76">
        <f>K33*F33</f>
        <v>80</v>
      </c>
    </row>
    <row r="34" spans="1:27" ht="12.75" customHeight="1">
      <c r="A34" s="73"/>
      <c r="B34" s="51"/>
      <c r="C34" s="93">
        <v>0.9</v>
      </c>
      <c r="D34" s="94">
        <v>1</v>
      </c>
      <c r="E34" s="94">
        <v>1</v>
      </c>
      <c r="F34" s="95">
        <f>Max!$B$4*C34</f>
        <v>90</v>
      </c>
      <c r="K34" s="76">
        <f>D34*E34</f>
        <v>1</v>
      </c>
      <c r="L34" s="76">
        <f>K34*F34</f>
        <v>90</v>
      </c>
    </row>
    <row r="35" spans="1:27" ht="12.75" customHeight="1">
      <c r="A35" s="73"/>
      <c r="B35" s="51"/>
      <c r="C35" s="93" t="s">
        <v>36</v>
      </c>
      <c r="D35" s="94">
        <v>1</v>
      </c>
      <c r="E35" s="96" t="s">
        <v>37</v>
      </c>
      <c r="F35" s="94" t="str">
        <f>Max!$B$4*MID(C35,1,1)&amp;"-"&amp;Max!$B$4*MID(C35,6,7)</f>
        <v>100-105</v>
      </c>
      <c r="K35" s="13">
        <f>2</f>
        <v>2</v>
      </c>
      <c r="L35" s="13">
        <f>2*1*Max!B4</f>
        <v>200</v>
      </c>
    </row>
    <row r="37" spans="1:27" ht="12.75" customHeight="1">
      <c r="A37" s="3" t="s">
        <v>20</v>
      </c>
      <c r="C37" s="69" t="s">
        <v>13</v>
      </c>
      <c r="D37" s="101" t="s">
        <v>14</v>
      </c>
      <c r="E37" s="102" t="s">
        <v>15</v>
      </c>
      <c r="F37" s="7" t="s">
        <v>16</v>
      </c>
    </row>
    <row r="38" spans="1:27" ht="12.75" customHeight="1">
      <c r="A38" s="71">
        <v>1</v>
      </c>
      <c r="B38" s="38" t="s">
        <v>2</v>
      </c>
      <c r="C38" s="85">
        <v>0.5</v>
      </c>
      <c r="D38" s="86">
        <v>3</v>
      </c>
      <c r="E38" s="86">
        <v>1</v>
      </c>
      <c r="F38" s="87">
        <f>Max!$B$2*C38</f>
        <v>50</v>
      </c>
      <c r="G38" s="76">
        <f>D38*E38</f>
        <v>3</v>
      </c>
      <c r="H38" s="76">
        <f>G38*F38</f>
        <v>150</v>
      </c>
      <c r="M38" s="103">
        <f>G38</f>
        <v>3</v>
      </c>
      <c r="N38" s="103">
        <f>G39</f>
        <v>6</v>
      </c>
      <c r="O38" s="103">
        <f>G40+G41</f>
        <v>14</v>
      </c>
    </row>
    <row r="39" spans="1:27" ht="12.75" customHeight="1">
      <c r="A39" s="71"/>
      <c r="B39" s="38"/>
      <c r="C39" s="85">
        <v>0.6</v>
      </c>
      <c r="D39" s="86">
        <v>3</v>
      </c>
      <c r="E39" s="86">
        <v>2</v>
      </c>
      <c r="F39" s="87">
        <f>Max!$B$2*C39</f>
        <v>60</v>
      </c>
      <c r="G39" s="76">
        <f>D39*E39</f>
        <v>6</v>
      </c>
      <c r="H39" s="76">
        <f>G39*F39</f>
        <v>360</v>
      </c>
    </row>
    <row r="40" spans="1:27" ht="12.75" customHeight="1">
      <c r="A40" s="71"/>
      <c r="B40" s="38"/>
      <c r="C40" s="85">
        <v>0.7</v>
      </c>
      <c r="D40" s="86">
        <v>3</v>
      </c>
      <c r="E40" s="86">
        <v>2</v>
      </c>
      <c r="F40" s="87">
        <f>Max!$B$2*C40</f>
        <v>70</v>
      </c>
      <c r="G40" s="76">
        <f>D40*E40</f>
        <v>6</v>
      </c>
      <c r="H40" s="76">
        <f>G40*F40</f>
        <v>420</v>
      </c>
    </row>
    <row r="41" spans="1:27" ht="12.75" customHeight="1">
      <c r="A41" s="71"/>
      <c r="B41" s="38"/>
      <c r="C41" s="85">
        <v>0.75</v>
      </c>
      <c r="D41" s="86">
        <v>2</v>
      </c>
      <c r="E41" s="86">
        <v>4</v>
      </c>
      <c r="F41" s="87">
        <f>Max!$B$2*C41</f>
        <v>75</v>
      </c>
      <c r="G41" s="76">
        <f>D41*E41</f>
        <v>8</v>
      </c>
      <c r="H41" s="76">
        <f>G41*F41</f>
        <v>600</v>
      </c>
    </row>
    <row r="42" spans="1:27" ht="12.75" customHeight="1">
      <c r="A42" s="70">
        <v>2</v>
      </c>
      <c r="B42" s="27" t="s">
        <v>17</v>
      </c>
      <c r="C42" s="88">
        <v>0.55000000000000004</v>
      </c>
      <c r="D42" s="89">
        <v>3</v>
      </c>
      <c r="E42" s="89">
        <v>1</v>
      </c>
      <c r="F42" s="90">
        <f>Max!$B$3*C42</f>
        <v>55.000000000000007</v>
      </c>
      <c r="I42" s="76">
        <f>D42*E42</f>
        <v>3</v>
      </c>
      <c r="J42" s="76">
        <f>I42*F42</f>
        <v>165.00000000000003</v>
      </c>
      <c r="R42" s="103">
        <f>I42</f>
        <v>3</v>
      </c>
      <c r="S42" s="103">
        <f>I43</f>
        <v>6</v>
      </c>
      <c r="T42" s="103">
        <f>I44</f>
        <v>18</v>
      </c>
    </row>
    <row r="43" spans="1:27" ht="12.75" customHeight="1">
      <c r="A43" s="70"/>
      <c r="B43" s="27"/>
      <c r="C43" s="88">
        <v>0.65</v>
      </c>
      <c r="D43" s="89">
        <v>3</v>
      </c>
      <c r="E43" s="89">
        <v>2</v>
      </c>
      <c r="F43" s="90">
        <f>Max!$B$3*C43</f>
        <v>65</v>
      </c>
      <c r="I43" s="76">
        <f>D43*E43</f>
        <v>6</v>
      </c>
      <c r="J43" s="76">
        <f>I43*F43</f>
        <v>390</v>
      </c>
    </row>
    <row r="44" spans="1:27" ht="12.75" customHeight="1">
      <c r="A44" s="70"/>
      <c r="B44" s="27"/>
      <c r="C44" s="88">
        <v>0.75</v>
      </c>
      <c r="D44" s="89">
        <v>3</v>
      </c>
      <c r="E44" s="89">
        <v>6</v>
      </c>
      <c r="F44" s="90">
        <f>Max!$B$3*C44</f>
        <v>75</v>
      </c>
      <c r="I44" s="76">
        <f>D44*E44</f>
        <v>18</v>
      </c>
      <c r="J44" s="76">
        <f>I44*F44</f>
        <v>1350</v>
      </c>
    </row>
    <row r="45" spans="1:27" ht="12.75" customHeight="1">
      <c r="A45" s="74">
        <v>3</v>
      </c>
      <c r="B45" s="66" t="s">
        <v>27</v>
      </c>
      <c r="C45" s="97"/>
      <c r="D45" s="98">
        <v>10</v>
      </c>
      <c r="E45" s="99">
        <v>5</v>
      </c>
      <c r="F45" s="100"/>
    </row>
    <row r="46" spans="1:27" ht="12.75" customHeight="1">
      <c r="A46" s="74">
        <v>4</v>
      </c>
      <c r="B46" s="66" t="s">
        <v>28</v>
      </c>
      <c r="C46" s="97"/>
      <c r="D46" s="99">
        <v>5</v>
      </c>
      <c r="E46" s="99">
        <v>5</v>
      </c>
      <c r="F46" s="100"/>
    </row>
    <row r="47" spans="1:27" ht="12.75" customHeight="1">
      <c r="A47" s="74">
        <v>5</v>
      </c>
      <c r="B47" s="66" t="s">
        <v>25</v>
      </c>
      <c r="C47" s="97"/>
      <c r="D47" s="99">
        <v>10</v>
      </c>
      <c r="E47" s="99">
        <v>3</v>
      </c>
      <c r="F47" s="100"/>
    </row>
    <row r="48" spans="1:27" ht="12.75" customHeight="1">
      <c r="G48" s="101">
        <f t="shared" ref="G48:L48" si="0">SUM(G7:G47)</f>
        <v>59</v>
      </c>
      <c r="H48" s="101">
        <f t="shared" si="0"/>
        <v>3970</v>
      </c>
      <c r="I48" s="101">
        <f t="shared" si="0"/>
        <v>60</v>
      </c>
      <c r="J48" s="101">
        <f t="shared" si="0"/>
        <v>4165</v>
      </c>
      <c r="K48" s="101">
        <f t="shared" si="0"/>
        <v>13</v>
      </c>
      <c r="L48" s="101">
        <f t="shared" si="0"/>
        <v>920</v>
      </c>
      <c r="M48" s="103">
        <f>SUM(M7:M47)</f>
        <v>9</v>
      </c>
      <c r="N48" s="103">
        <f>SUM(N7:N47)</f>
        <v>15</v>
      </c>
      <c r="O48" s="103">
        <f>SUM(O7:O47)</f>
        <v>30</v>
      </c>
      <c r="P48" s="103">
        <f>SUM(P7:P47)</f>
        <v>2</v>
      </c>
      <c r="Q48" s="103">
        <f>SUM(Q7:Q47)</f>
        <v>3</v>
      </c>
      <c r="R48" s="103">
        <f>SUM(R11:R47)</f>
        <v>9</v>
      </c>
      <c r="S48" s="103">
        <f>SUM(S11:S47)</f>
        <v>12</v>
      </c>
      <c r="T48" s="103">
        <f>SUM(T11:T47)</f>
        <v>34</v>
      </c>
      <c r="U48">
        <f>SUM(U11:U47)</f>
        <v>2</v>
      </c>
      <c r="V48" s="103">
        <f>SUM(V11:V47)</f>
        <v>3</v>
      </c>
      <c r="W48" s="103">
        <f>SUM(W30:W47)</f>
        <v>3</v>
      </c>
      <c r="X48" s="103">
        <f>SUM(X30:X47)</f>
        <v>2</v>
      </c>
      <c r="Y48" s="103">
        <f>SUM(Y30:Y47)</f>
        <v>4</v>
      </c>
      <c r="Z48" s="103">
        <f>SUM(Z30:Z47)</f>
        <v>1</v>
      </c>
      <c r="AA48" s="103">
        <f>SUM(AA30:AA47)</f>
        <v>3</v>
      </c>
    </row>
    <row r="49" spans="1:27" ht="12.75" customHeight="1">
      <c r="A49" s="3" t="s">
        <v>21</v>
      </c>
      <c r="B49" s="3"/>
      <c r="M49" t="s">
        <v>43</v>
      </c>
      <c r="N49" t="s">
        <v>44</v>
      </c>
      <c r="O49" t="s">
        <v>45</v>
      </c>
      <c r="P49" t="s">
        <v>46</v>
      </c>
      <c r="Q49" t="s">
        <v>47</v>
      </c>
      <c r="R49" t="s">
        <v>43</v>
      </c>
      <c r="S49" t="s">
        <v>44</v>
      </c>
      <c r="T49" t="s">
        <v>45</v>
      </c>
      <c r="U49" t="s">
        <v>46</v>
      </c>
      <c r="V49" t="s">
        <v>47</v>
      </c>
      <c r="W49" t="s">
        <v>43</v>
      </c>
      <c r="X49" t="s">
        <v>44</v>
      </c>
      <c r="Y49" t="s">
        <v>45</v>
      </c>
      <c r="Z49" t="s">
        <v>46</v>
      </c>
      <c r="AA49" t="s">
        <v>47</v>
      </c>
    </row>
    <row r="50" spans="1:27" ht="12.75" customHeight="1">
      <c r="A50" s="3" t="s">
        <v>12</v>
      </c>
      <c r="C50" s="69" t="s">
        <v>13</v>
      </c>
      <c r="D50" s="101" t="s">
        <v>14</v>
      </c>
      <c r="E50" s="102" t="s">
        <v>15</v>
      </c>
      <c r="F50" s="7" t="s">
        <v>16</v>
      </c>
    </row>
    <row r="51" spans="1:27" ht="12.75" customHeight="1">
      <c r="A51" s="71">
        <v>1</v>
      </c>
      <c r="B51" s="38" t="s">
        <v>2</v>
      </c>
      <c r="C51" s="85">
        <v>0.5</v>
      </c>
      <c r="D51" s="86">
        <v>3</v>
      </c>
      <c r="E51" s="86">
        <v>1</v>
      </c>
      <c r="F51" s="87">
        <f>Max!$B$2*C51</f>
        <v>50</v>
      </c>
      <c r="G51" s="76">
        <f>D51*E51</f>
        <v>3</v>
      </c>
      <c r="H51" s="76">
        <f>G51*F51</f>
        <v>150</v>
      </c>
      <c r="M51" s="103">
        <f>G51</f>
        <v>3</v>
      </c>
      <c r="N51" s="103">
        <f>G52</f>
        <v>6</v>
      </c>
      <c r="O51" s="103">
        <f>G53</f>
        <v>6</v>
      </c>
      <c r="P51" s="103">
        <f>G54</f>
        <v>8</v>
      </c>
    </row>
    <row r="52" spans="1:27" ht="12.75" customHeight="1">
      <c r="A52" s="71"/>
      <c r="B52" s="38"/>
      <c r="C52" s="85">
        <v>0.6</v>
      </c>
      <c r="D52" s="86">
        <v>3</v>
      </c>
      <c r="E52" s="86">
        <v>2</v>
      </c>
      <c r="F52" s="87">
        <f>Max!$B$2*C52</f>
        <v>60</v>
      </c>
      <c r="G52" s="76">
        <f>D52*E52</f>
        <v>6</v>
      </c>
      <c r="H52" s="76">
        <f>G52*F52</f>
        <v>360</v>
      </c>
    </row>
    <row r="53" spans="1:27" ht="12.75" customHeight="1">
      <c r="A53" s="71"/>
      <c r="B53" s="38"/>
      <c r="C53" s="85">
        <v>0.7</v>
      </c>
      <c r="D53" s="86">
        <v>3</v>
      </c>
      <c r="E53" s="86">
        <v>2</v>
      </c>
      <c r="F53" s="87">
        <f>Max!$B$2*C53</f>
        <v>70</v>
      </c>
      <c r="G53" s="76">
        <f>D53*E53</f>
        <v>6</v>
      </c>
      <c r="H53" s="76">
        <f>G53*F53</f>
        <v>420</v>
      </c>
    </row>
    <row r="54" spans="1:27" ht="12.75" customHeight="1">
      <c r="A54" s="71"/>
      <c r="B54" s="38"/>
      <c r="C54" s="85">
        <v>0.8</v>
      </c>
      <c r="D54" s="86">
        <v>2</v>
      </c>
      <c r="E54" s="86">
        <v>4</v>
      </c>
      <c r="F54" s="87">
        <f>Max!$B$2*C54</f>
        <v>80</v>
      </c>
      <c r="G54" s="76">
        <f>D54*E54</f>
        <v>8</v>
      </c>
      <c r="H54" s="76">
        <f>G54*F54</f>
        <v>640</v>
      </c>
    </row>
    <row r="55" spans="1:27" ht="12.75" customHeight="1">
      <c r="A55" s="70">
        <v>2</v>
      </c>
      <c r="B55" s="27" t="s">
        <v>17</v>
      </c>
      <c r="C55" s="88">
        <v>0.5</v>
      </c>
      <c r="D55" s="89">
        <v>3</v>
      </c>
      <c r="E55" s="89">
        <v>1</v>
      </c>
      <c r="F55" s="90">
        <f>Max!$B$3*C55</f>
        <v>50</v>
      </c>
      <c r="I55" s="76">
        <f>D55*E55</f>
        <v>3</v>
      </c>
      <c r="J55" s="76">
        <f>I55*F55</f>
        <v>150</v>
      </c>
      <c r="R55" s="103">
        <f>I55</f>
        <v>3</v>
      </c>
      <c r="S55" s="103">
        <f>I56</f>
        <v>3</v>
      </c>
      <c r="T55" s="103">
        <f>I57</f>
        <v>6</v>
      </c>
      <c r="U55" s="103">
        <f>I58</f>
        <v>15</v>
      </c>
    </row>
    <row r="56" spans="1:27" ht="12.75" customHeight="1">
      <c r="A56" s="70"/>
      <c r="B56" s="27"/>
      <c r="C56" s="88">
        <v>0.6</v>
      </c>
      <c r="D56" s="89">
        <v>3</v>
      </c>
      <c r="E56" s="89">
        <v>1</v>
      </c>
      <c r="F56" s="90">
        <f>Max!$B$3*C56</f>
        <v>60</v>
      </c>
      <c r="I56" s="76">
        <f>D56*E56</f>
        <v>3</v>
      </c>
      <c r="J56" s="76">
        <f>I56*F56</f>
        <v>180</v>
      </c>
    </row>
    <row r="57" spans="1:27" ht="12.75" customHeight="1">
      <c r="A57" s="70"/>
      <c r="B57" s="27"/>
      <c r="C57" s="88">
        <v>0.7</v>
      </c>
      <c r="D57" s="89">
        <v>3</v>
      </c>
      <c r="E57" s="89">
        <v>2</v>
      </c>
      <c r="F57" s="90">
        <f>Max!$B$3*C57</f>
        <v>70</v>
      </c>
      <c r="I57" s="76">
        <f>D57*E57</f>
        <v>6</v>
      </c>
      <c r="J57" s="76">
        <f>I57*F57</f>
        <v>420</v>
      </c>
    </row>
    <row r="58" spans="1:27" ht="12.75" customHeight="1">
      <c r="A58" s="70"/>
      <c r="B58" s="27"/>
      <c r="C58" s="88">
        <v>0.8</v>
      </c>
      <c r="D58" s="89">
        <v>3</v>
      </c>
      <c r="E58" s="89">
        <v>5</v>
      </c>
      <c r="F58" s="90">
        <f>Max!$B$3*C58</f>
        <v>80</v>
      </c>
      <c r="I58" s="76">
        <f>D58*E58</f>
        <v>15</v>
      </c>
      <c r="J58" s="76">
        <f>I58*F58</f>
        <v>1200</v>
      </c>
    </row>
    <row r="59" spans="1:27" ht="12.75" customHeight="1">
      <c r="A59" s="72">
        <v>3</v>
      </c>
      <c r="B59" s="54" t="s">
        <v>27</v>
      </c>
      <c r="C59" s="55"/>
      <c r="D59" s="59">
        <v>8</v>
      </c>
      <c r="E59" s="59">
        <v>4</v>
      </c>
      <c r="F59" s="56"/>
    </row>
    <row r="60" spans="1:27" ht="12.75" customHeight="1">
      <c r="A60" s="71">
        <v>4</v>
      </c>
      <c r="B60" s="38" t="s">
        <v>2</v>
      </c>
      <c r="C60" s="85">
        <v>0.55000000000000004</v>
      </c>
      <c r="D60" s="86">
        <v>3</v>
      </c>
      <c r="E60" s="86">
        <v>1</v>
      </c>
      <c r="F60" s="87">
        <f>Max!$B$2*C60</f>
        <v>55.000000000000007</v>
      </c>
      <c r="G60" s="76">
        <f>D60*E60</f>
        <v>3</v>
      </c>
      <c r="H60" s="76">
        <f>G60*F60</f>
        <v>165.00000000000003</v>
      </c>
      <c r="M60" s="103">
        <f>G60</f>
        <v>3</v>
      </c>
      <c r="N60" s="103">
        <f>G61</f>
        <v>6</v>
      </c>
      <c r="O60" s="103">
        <f>G62</f>
        <v>12</v>
      </c>
    </row>
    <row r="61" spans="1:27" ht="12.75" customHeight="1">
      <c r="A61" s="71"/>
      <c r="B61" s="38"/>
      <c r="C61" s="85">
        <v>0.65</v>
      </c>
      <c r="D61" s="86">
        <v>3</v>
      </c>
      <c r="E61" s="86">
        <v>2</v>
      </c>
      <c r="F61" s="87">
        <f>Max!$B$2*C61</f>
        <v>65</v>
      </c>
      <c r="G61" s="76">
        <f>D61*E61</f>
        <v>6</v>
      </c>
      <c r="H61" s="76">
        <f>G61*F61</f>
        <v>390</v>
      </c>
    </row>
    <row r="62" spans="1:27" ht="12.75" customHeight="1">
      <c r="A62" s="71"/>
      <c r="B62" s="38"/>
      <c r="C62" s="85">
        <v>0.75</v>
      </c>
      <c r="D62" s="86">
        <v>3</v>
      </c>
      <c r="E62" s="86">
        <v>4</v>
      </c>
      <c r="F62" s="87">
        <f>Max!$B$2*C62</f>
        <v>75</v>
      </c>
      <c r="G62" s="76">
        <f>D62*E62</f>
        <v>12</v>
      </c>
      <c r="H62" s="76">
        <f>G62*F62</f>
        <v>900</v>
      </c>
    </row>
    <row r="64" spans="1:27" ht="12.75" customHeight="1">
      <c r="A64" s="3" t="s">
        <v>18</v>
      </c>
      <c r="C64" s="69" t="s">
        <v>13</v>
      </c>
      <c r="D64" s="101" t="s">
        <v>14</v>
      </c>
      <c r="E64" s="102" t="s">
        <v>15</v>
      </c>
      <c r="F64" s="7" t="s">
        <v>16</v>
      </c>
    </row>
    <row r="65" spans="1:26" ht="12.75" customHeight="1">
      <c r="A65" s="73">
        <v>1</v>
      </c>
      <c r="B65" s="51" t="s">
        <v>22</v>
      </c>
      <c r="C65" s="93">
        <v>0.5</v>
      </c>
      <c r="D65" s="94">
        <v>3</v>
      </c>
      <c r="E65" s="94">
        <v>1</v>
      </c>
      <c r="F65" s="95">
        <f>Max!$B$4*C65</f>
        <v>50</v>
      </c>
      <c r="K65" s="76">
        <f>D65*E65</f>
        <v>3</v>
      </c>
      <c r="L65" s="76">
        <f>K65*F65</f>
        <v>150</v>
      </c>
      <c r="W65" s="103">
        <f>K65</f>
        <v>3</v>
      </c>
      <c r="X65" s="1">
        <f>(K66+K67)</f>
        <v>8</v>
      </c>
      <c r="Y65" s="103">
        <f>K68</f>
        <v>3</v>
      </c>
    </row>
    <row r="66" spans="1:26" ht="12.75" customHeight="1">
      <c r="A66" s="73"/>
      <c r="B66" s="51"/>
      <c r="C66" s="93">
        <v>0.6</v>
      </c>
      <c r="D66" s="94">
        <v>2</v>
      </c>
      <c r="E66" s="94">
        <v>2</v>
      </c>
      <c r="F66" s="95">
        <f>Max!$B$4*C66</f>
        <v>60</v>
      </c>
      <c r="K66" s="76">
        <f>D66*E66</f>
        <v>4</v>
      </c>
      <c r="L66" s="76">
        <f>K66*F66</f>
        <v>240</v>
      </c>
    </row>
    <row r="67" spans="1:26" ht="12.75" customHeight="1">
      <c r="A67" s="73"/>
      <c r="B67" s="51"/>
      <c r="C67" s="93">
        <v>0.65</v>
      </c>
      <c r="D67" s="94">
        <v>2</v>
      </c>
      <c r="E67" s="94">
        <v>2</v>
      </c>
      <c r="F67" s="95">
        <f>Max!$B$4*C67</f>
        <v>65</v>
      </c>
      <c r="K67" s="76">
        <f>D67*E67</f>
        <v>4</v>
      </c>
      <c r="L67" s="76">
        <f>K67*F67</f>
        <v>260</v>
      </c>
    </row>
    <row r="68" spans="1:26" ht="12.75" customHeight="1">
      <c r="A68" s="73"/>
      <c r="B68" s="51"/>
      <c r="C68" s="93">
        <v>0.7</v>
      </c>
      <c r="D68" s="94">
        <v>1</v>
      </c>
      <c r="E68" s="94">
        <v>3</v>
      </c>
      <c r="F68" s="95">
        <f>Max!$B$4*C68</f>
        <v>70</v>
      </c>
      <c r="K68" s="76">
        <f>D68*E68</f>
        <v>3</v>
      </c>
      <c r="L68" s="76">
        <f>K68*F68</f>
        <v>210</v>
      </c>
    </row>
    <row r="69" spans="1:26" ht="12.75" customHeight="1">
      <c r="A69" s="70">
        <v>2</v>
      </c>
      <c r="B69" s="27" t="s">
        <v>17</v>
      </c>
      <c r="C69" s="88">
        <v>0.5</v>
      </c>
      <c r="D69" s="89">
        <v>3</v>
      </c>
      <c r="E69" s="89">
        <v>1</v>
      </c>
      <c r="F69" s="90">
        <f>Max!$B$3*C69</f>
        <v>50</v>
      </c>
      <c r="I69" s="76">
        <f>D69*E69</f>
        <v>3</v>
      </c>
      <c r="J69" s="76">
        <f>I69*F69</f>
        <v>150</v>
      </c>
      <c r="R69" s="103">
        <f>I69</f>
        <v>3</v>
      </c>
      <c r="S69" s="103">
        <f>I70</f>
        <v>3</v>
      </c>
      <c r="T69" s="103">
        <f>I71</f>
        <v>6</v>
      </c>
      <c r="U69" s="103">
        <f>I72+I73</f>
        <v>12</v>
      </c>
    </row>
    <row r="70" spans="1:26" ht="12.75" customHeight="1">
      <c r="A70" s="70"/>
      <c r="B70" s="27"/>
      <c r="C70" s="88">
        <v>0.6</v>
      </c>
      <c r="D70" s="89">
        <v>3</v>
      </c>
      <c r="E70" s="89">
        <v>1</v>
      </c>
      <c r="F70" s="90">
        <f>Max!$B$3*C70</f>
        <v>60</v>
      </c>
      <c r="I70" s="76">
        <f>D70*E70</f>
        <v>3</v>
      </c>
      <c r="J70" s="76">
        <f>I70*F70</f>
        <v>180</v>
      </c>
    </row>
    <row r="71" spans="1:26" ht="12.75" customHeight="1">
      <c r="A71" s="70"/>
      <c r="B71" s="27"/>
      <c r="C71" s="88">
        <v>0.7</v>
      </c>
      <c r="D71" s="89">
        <v>3</v>
      </c>
      <c r="E71" s="89">
        <v>2</v>
      </c>
      <c r="F71" s="90">
        <f>Max!$B$3*C71</f>
        <v>70</v>
      </c>
      <c r="I71" s="76">
        <f>D71*E71</f>
        <v>6</v>
      </c>
      <c r="J71" s="76">
        <f>I71*F71</f>
        <v>420</v>
      </c>
    </row>
    <row r="72" spans="1:26" ht="12.75" customHeight="1">
      <c r="A72" s="70"/>
      <c r="B72" s="27"/>
      <c r="C72" s="88">
        <v>0.8</v>
      </c>
      <c r="D72" s="89">
        <v>3</v>
      </c>
      <c r="E72" s="89">
        <v>2</v>
      </c>
      <c r="F72" s="90">
        <f>Max!$B$3*C72</f>
        <v>80</v>
      </c>
      <c r="I72" s="76">
        <f>D72*E72</f>
        <v>6</v>
      </c>
      <c r="J72" s="76">
        <f>I72*F72</f>
        <v>480</v>
      </c>
    </row>
    <row r="73" spans="1:26" ht="12.75" customHeight="1">
      <c r="A73" s="70"/>
      <c r="B73" s="27"/>
      <c r="C73" s="88">
        <v>0.85</v>
      </c>
      <c r="D73" s="89">
        <v>2</v>
      </c>
      <c r="E73" s="89">
        <v>3</v>
      </c>
      <c r="F73" s="90">
        <f>Max!$B$3*C73</f>
        <v>85</v>
      </c>
      <c r="I73" s="76">
        <f>D73*E73</f>
        <v>6</v>
      </c>
      <c r="J73" s="76">
        <f>I73*F73</f>
        <v>510</v>
      </c>
    </row>
    <row r="74" spans="1:26" ht="12.75" customHeight="1">
      <c r="A74" s="72">
        <v>3</v>
      </c>
      <c r="B74" s="54" t="s">
        <v>27</v>
      </c>
      <c r="C74" s="55"/>
      <c r="D74" s="59">
        <v>10</v>
      </c>
      <c r="E74" s="59">
        <v>5</v>
      </c>
      <c r="F74" s="56"/>
    </row>
    <row r="75" spans="1:26" ht="12.75" customHeight="1">
      <c r="A75" s="73">
        <v>4</v>
      </c>
      <c r="B75" s="51" t="s">
        <v>4</v>
      </c>
      <c r="C75" s="93">
        <v>0.5</v>
      </c>
      <c r="D75" s="94">
        <v>3</v>
      </c>
      <c r="E75" s="94">
        <v>1</v>
      </c>
      <c r="F75" s="95">
        <f>Max!$B$4*C75</f>
        <v>50</v>
      </c>
      <c r="K75" s="76">
        <f>D75*E75</f>
        <v>3</v>
      </c>
      <c r="L75" s="76">
        <f>K75*F75</f>
        <v>150</v>
      </c>
      <c r="W75" s="103">
        <f>K75</f>
        <v>3</v>
      </c>
      <c r="X75" s="103">
        <f>K76</f>
        <v>3</v>
      </c>
      <c r="Y75" s="103">
        <f>K77</f>
        <v>6</v>
      </c>
      <c r="Z75" s="103">
        <f>K78</f>
        <v>15</v>
      </c>
    </row>
    <row r="76" spans="1:26" ht="12.75" customHeight="1">
      <c r="A76" s="73"/>
      <c r="B76" s="51"/>
      <c r="C76" s="93">
        <v>0.6</v>
      </c>
      <c r="D76" s="94">
        <v>3</v>
      </c>
      <c r="E76" s="94">
        <v>1</v>
      </c>
      <c r="F76" s="95">
        <f>Max!$B$4*C76</f>
        <v>60</v>
      </c>
      <c r="K76" s="76">
        <f>D76*E76</f>
        <v>3</v>
      </c>
      <c r="L76" s="76">
        <f>K76*F76</f>
        <v>180</v>
      </c>
    </row>
    <row r="77" spans="1:26" ht="12.75" customHeight="1">
      <c r="A77" s="73"/>
      <c r="B77" s="51"/>
      <c r="C77" s="93">
        <v>0.7</v>
      </c>
      <c r="D77" s="94">
        <v>3</v>
      </c>
      <c r="E77" s="94">
        <v>2</v>
      </c>
      <c r="F77" s="95">
        <f>Max!$B$4*C77</f>
        <v>70</v>
      </c>
      <c r="K77" s="76">
        <f>D77*E77</f>
        <v>6</v>
      </c>
      <c r="L77" s="76">
        <f>K77*F77</f>
        <v>420</v>
      </c>
    </row>
    <row r="78" spans="1:26" ht="12.75" customHeight="1">
      <c r="A78" s="73"/>
      <c r="B78" s="51"/>
      <c r="C78" s="93">
        <v>0.8</v>
      </c>
      <c r="D78" s="94">
        <v>3</v>
      </c>
      <c r="E78" s="94">
        <v>5</v>
      </c>
      <c r="F78" s="95">
        <f>Max!$B$4*C78</f>
        <v>80</v>
      </c>
      <c r="K78" s="76">
        <f>D78*E78</f>
        <v>15</v>
      </c>
      <c r="L78" s="76">
        <f>K78*F78</f>
        <v>1200</v>
      </c>
    </row>
    <row r="79" spans="1:26" ht="12.75" customHeight="1">
      <c r="A79" s="74">
        <v>5</v>
      </c>
      <c r="B79" s="66" t="s">
        <v>25</v>
      </c>
      <c r="C79" s="97"/>
      <c r="D79" s="99">
        <v>10</v>
      </c>
      <c r="E79" s="99">
        <v>3</v>
      </c>
      <c r="F79" s="100"/>
    </row>
    <row r="81" spans="1:27" ht="12.75" customHeight="1">
      <c r="A81" s="3" t="s">
        <v>20</v>
      </c>
      <c r="C81" s="69" t="s">
        <v>13</v>
      </c>
      <c r="D81" s="101" t="s">
        <v>14</v>
      </c>
      <c r="E81" s="102" t="s">
        <v>15</v>
      </c>
      <c r="F81" s="7" t="s">
        <v>16</v>
      </c>
    </row>
    <row r="82" spans="1:27" ht="12.75" customHeight="1">
      <c r="A82" s="70">
        <v>1</v>
      </c>
      <c r="B82" s="27" t="s">
        <v>17</v>
      </c>
      <c r="C82" s="88">
        <v>0.5</v>
      </c>
      <c r="D82" s="89">
        <v>3</v>
      </c>
      <c r="E82" s="89">
        <v>1</v>
      </c>
      <c r="F82" s="90">
        <f>Max!$B$3*C82</f>
        <v>50</v>
      </c>
      <c r="I82" s="76">
        <f>D82*E82</f>
        <v>3</v>
      </c>
      <c r="J82" s="76">
        <f>I82*F82</f>
        <v>150</v>
      </c>
      <c r="R82" s="103">
        <f>I82</f>
        <v>3</v>
      </c>
      <c r="S82" s="103">
        <f>I83</f>
        <v>3</v>
      </c>
      <c r="T82" s="103">
        <f>I84</f>
        <v>6</v>
      </c>
      <c r="U82" s="103">
        <f>I85</f>
        <v>15</v>
      </c>
    </row>
    <row r="83" spans="1:27" ht="12.75" customHeight="1">
      <c r="A83" s="70"/>
      <c r="B83" s="27"/>
      <c r="C83" s="88">
        <v>0.6</v>
      </c>
      <c r="D83" s="89">
        <v>3</v>
      </c>
      <c r="E83" s="89">
        <v>1</v>
      </c>
      <c r="F83" s="90">
        <f>Max!$B$3*C83</f>
        <v>60</v>
      </c>
      <c r="I83" s="76">
        <f>D83*E83</f>
        <v>3</v>
      </c>
      <c r="J83" s="76">
        <f>I83*F83</f>
        <v>180</v>
      </c>
    </row>
    <row r="84" spans="1:27" ht="12.75" customHeight="1">
      <c r="A84" s="70"/>
      <c r="B84" s="27"/>
      <c r="C84" s="88">
        <v>0.7</v>
      </c>
      <c r="D84" s="89">
        <v>3</v>
      </c>
      <c r="E84" s="89">
        <v>2</v>
      </c>
      <c r="F84" s="90">
        <f>Max!$B$3*C84</f>
        <v>70</v>
      </c>
      <c r="I84" s="76">
        <f>D84*E84</f>
        <v>6</v>
      </c>
      <c r="J84" s="76">
        <f>I84*F84</f>
        <v>420</v>
      </c>
    </row>
    <row r="85" spans="1:27" ht="12.75" customHeight="1">
      <c r="A85" s="70"/>
      <c r="B85" s="27"/>
      <c r="C85" s="88">
        <v>0.8</v>
      </c>
      <c r="D85" s="89">
        <v>3</v>
      </c>
      <c r="E85" s="89">
        <v>5</v>
      </c>
      <c r="F85" s="90">
        <f>Max!$B$3*C85</f>
        <v>80</v>
      </c>
      <c r="I85" s="76">
        <f>D85*E85</f>
        <v>15</v>
      </c>
      <c r="J85" s="76">
        <f>I85*F85</f>
        <v>1200</v>
      </c>
    </row>
    <row r="86" spans="1:27" ht="12.75" customHeight="1">
      <c r="A86" s="71">
        <v>2</v>
      </c>
      <c r="B86" s="38" t="s">
        <v>2</v>
      </c>
      <c r="C86" s="85">
        <v>0.5</v>
      </c>
      <c r="D86" s="86">
        <v>3</v>
      </c>
      <c r="E86" s="86">
        <v>1</v>
      </c>
      <c r="F86" s="87">
        <f>Max!$B$2*C86</f>
        <v>50</v>
      </c>
      <c r="G86" s="76">
        <f>D86*E86</f>
        <v>3</v>
      </c>
      <c r="H86" s="76">
        <f>G86*F86</f>
        <v>150</v>
      </c>
      <c r="M86" s="103">
        <f>G86</f>
        <v>3</v>
      </c>
      <c r="N86" s="103">
        <f>G87</f>
        <v>6</v>
      </c>
      <c r="O86" s="103">
        <f>G88</f>
        <v>6</v>
      </c>
      <c r="P86" s="103">
        <f>G89</f>
        <v>18</v>
      </c>
    </row>
    <row r="87" spans="1:27" ht="12.75" customHeight="1">
      <c r="A87" s="71"/>
      <c r="B87" s="38"/>
      <c r="C87" s="85">
        <v>0.6</v>
      </c>
      <c r="D87" s="86">
        <v>3</v>
      </c>
      <c r="E87" s="86">
        <v>2</v>
      </c>
      <c r="F87" s="87">
        <f>Max!$B$2*C87</f>
        <v>60</v>
      </c>
      <c r="G87" s="76">
        <f>D87*E87</f>
        <v>6</v>
      </c>
      <c r="H87" s="76">
        <f>G87*F87</f>
        <v>360</v>
      </c>
    </row>
    <row r="88" spans="1:27" ht="12.75" customHeight="1">
      <c r="A88" s="71"/>
      <c r="B88" s="38"/>
      <c r="C88" s="85">
        <v>0.7</v>
      </c>
      <c r="D88" s="86">
        <v>3</v>
      </c>
      <c r="E88" s="86">
        <v>2</v>
      </c>
      <c r="F88" s="87">
        <f>Max!$B$2*C88</f>
        <v>70</v>
      </c>
      <c r="G88" s="76">
        <f>D88*E88</f>
        <v>6</v>
      </c>
      <c r="H88" s="76">
        <f>G88*F88</f>
        <v>420</v>
      </c>
    </row>
    <row r="89" spans="1:27" ht="12.75" customHeight="1">
      <c r="A89" s="71"/>
      <c r="B89" s="38"/>
      <c r="C89" s="85">
        <v>0.8</v>
      </c>
      <c r="D89" s="86">
        <v>3</v>
      </c>
      <c r="E89" s="86">
        <v>6</v>
      </c>
      <c r="F89" s="87">
        <f>Max!$B$2*C89</f>
        <v>80</v>
      </c>
      <c r="G89" s="76">
        <f>D89*E89</f>
        <v>18</v>
      </c>
      <c r="H89" s="76">
        <f>G89*F89</f>
        <v>1440</v>
      </c>
    </row>
    <row r="90" spans="1:27" ht="12.75" customHeight="1">
      <c r="A90" s="70">
        <v>3</v>
      </c>
      <c r="B90" s="27" t="s">
        <v>17</v>
      </c>
      <c r="C90" s="88">
        <v>0.5</v>
      </c>
      <c r="D90" s="89">
        <v>4</v>
      </c>
      <c r="E90" s="89">
        <v>1</v>
      </c>
      <c r="F90" s="90">
        <f>Max!$B$3*C90</f>
        <v>50</v>
      </c>
      <c r="I90" s="76">
        <f>D90*E90</f>
        <v>4</v>
      </c>
      <c r="J90" s="76">
        <f>I90*F90</f>
        <v>200</v>
      </c>
      <c r="R90" s="103">
        <f>I90</f>
        <v>4</v>
      </c>
      <c r="S90" s="103">
        <f>I91</f>
        <v>4</v>
      </c>
      <c r="T90" s="103">
        <f>I92</f>
        <v>16</v>
      </c>
    </row>
    <row r="91" spans="1:27" ht="12.75" customHeight="1">
      <c r="A91" s="70"/>
      <c r="B91" s="27"/>
      <c r="C91" s="88">
        <v>0.6</v>
      </c>
      <c r="D91" s="89">
        <v>4</v>
      </c>
      <c r="E91" s="89">
        <v>1</v>
      </c>
      <c r="F91" s="90">
        <f>Max!$B$3*C91</f>
        <v>60</v>
      </c>
      <c r="I91" s="76">
        <f>D91*E91</f>
        <v>4</v>
      </c>
      <c r="J91" s="76">
        <f>I91*F91</f>
        <v>240</v>
      </c>
    </row>
    <row r="92" spans="1:27" ht="12.75" customHeight="1">
      <c r="A92" s="70"/>
      <c r="B92" s="27"/>
      <c r="C92" s="88">
        <v>0.7</v>
      </c>
      <c r="D92" s="89">
        <v>4</v>
      </c>
      <c r="E92" s="89">
        <v>4</v>
      </c>
      <c r="F92" s="90">
        <f>Max!$B$3*C92</f>
        <v>70</v>
      </c>
      <c r="I92" s="76">
        <f>D92*E92</f>
        <v>16</v>
      </c>
      <c r="J92" s="76">
        <f>I92*F92</f>
        <v>1120</v>
      </c>
    </row>
    <row r="93" spans="1:27" ht="12.75" customHeight="1">
      <c r="A93" s="74">
        <v>4</v>
      </c>
      <c r="B93" s="66" t="s">
        <v>27</v>
      </c>
      <c r="C93" s="97"/>
      <c r="D93" s="98">
        <v>10</v>
      </c>
      <c r="E93" s="99">
        <v>5</v>
      </c>
      <c r="F93" s="100"/>
    </row>
    <row r="94" spans="1:27" ht="12.75" customHeight="1">
      <c r="A94" s="46">
        <v>5</v>
      </c>
      <c r="B94" s="47" t="s">
        <v>28</v>
      </c>
      <c r="C94" s="48"/>
      <c r="D94" s="67">
        <v>5</v>
      </c>
      <c r="E94" s="67">
        <v>5</v>
      </c>
      <c r="F94" s="49"/>
    </row>
    <row r="95" spans="1:27" ht="12.75" customHeight="1">
      <c r="G95" s="101">
        <f t="shared" ref="G95:L95" si="1">SUM(G51:G94)</f>
        <v>77</v>
      </c>
      <c r="H95" s="101">
        <f t="shared" si="1"/>
        <v>5395</v>
      </c>
      <c r="I95" s="101">
        <f t="shared" si="1"/>
        <v>102</v>
      </c>
      <c r="J95" s="101">
        <f t="shared" si="1"/>
        <v>7200</v>
      </c>
      <c r="K95" s="101">
        <f t="shared" si="1"/>
        <v>41</v>
      </c>
      <c r="L95" s="101">
        <f t="shared" si="1"/>
        <v>2810</v>
      </c>
      <c r="M95" s="103">
        <f>SUM(M51:M94)</f>
        <v>9</v>
      </c>
      <c r="N95" s="103">
        <f>SUM(N51:N94)</f>
        <v>18</v>
      </c>
      <c r="O95" s="103">
        <f>SUM(O51:O94)</f>
        <v>24</v>
      </c>
      <c r="P95" s="103">
        <f>SUM(P51:P94)</f>
        <v>26</v>
      </c>
      <c r="R95" s="103">
        <f>SUM(R55:R94)</f>
        <v>13</v>
      </c>
      <c r="S95" s="103">
        <f>SUM(S55:S94)</f>
        <v>13</v>
      </c>
      <c r="T95" s="103">
        <f>SUM(T55:T94)</f>
        <v>34</v>
      </c>
      <c r="U95" s="103">
        <f>SUM(U55:U94)</f>
        <v>42</v>
      </c>
      <c r="W95" s="103">
        <f>SUM(W65:W94)</f>
        <v>6</v>
      </c>
      <c r="X95" s="1">
        <f>SUM(X65:X94)</f>
        <v>11</v>
      </c>
      <c r="Y95" s="103">
        <f>SUM(Y65:Y94)</f>
        <v>9</v>
      </c>
      <c r="Z95">
        <f>SUM(Z65:Z94)</f>
        <v>15</v>
      </c>
    </row>
    <row r="96" spans="1:27" ht="12.75" customHeight="1">
      <c r="A96" s="3" t="s">
        <v>23</v>
      </c>
      <c r="B96" s="3"/>
      <c r="M96" t="s">
        <v>43</v>
      </c>
      <c r="N96" t="s">
        <v>44</v>
      </c>
      <c r="O96" t="s">
        <v>45</v>
      </c>
      <c r="P96" t="s">
        <v>46</v>
      </c>
      <c r="Q96" t="s">
        <v>47</v>
      </c>
      <c r="R96" t="s">
        <v>43</v>
      </c>
      <c r="S96" t="s">
        <v>44</v>
      </c>
      <c r="T96" t="s">
        <v>45</v>
      </c>
      <c r="U96" t="s">
        <v>46</v>
      </c>
      <c r="V96" t="s">
        <v>47</v>
      </c>
      <c r="W96" t="s">
        <v>43</v>
      </c>
      <c r="X96" t="s">
        <v>44</v>
      </c>
      <c r="Y96" t="s">
        <v>45</v>
      </c>
      <c r="Z96" t="s">
        <v>46</v>
      </c>
      <c r="AA96" t="s">
        <v>47</v>
      </c>
    </row>
    <row r="97" spans="1:21" ht="12.75" customHeight="1">
      <c r="A97" s="3" t="s">
        <v>12</v>
      </c>
      <c r="C97" s="69" t="s">
        <v>13</v>
      </c>
      <c r="D97" s="101" t="s">
        <v>14</v>
      </c>
      <c r="E97" s="102" t="s">
        <v>15</v>
      </c>
      <c r="F97" s="7" t="s">
        <v>16</v>
      </c>
    </row>
    <row r="98" spans="1:21" ht="12.75" customHeight="1">
      <c r="A98" s="71">
        <v>1</v>
      </c>
      <c r="B98" s="38" t="s">
        <v>2</v>
      </c>
      <c r="C98" s="85">
        <v>0.5</v>
      </c>
      <c r="D98" s="86">
        <v>3</v>
      </c>
      <c r="E98" s="86">
        <v>1</v>
      </c>
      <c r="F98" s="87">
        <f>Max!$B$2*C98</f>
        <v>50</v>
      </c>
      <c r="G98" s="76">
        <f>D98*E98</f>
        <v>3</v>
      </c>
      <c r="H98" s="76">
        <f>G98*F98</f>
        <v>150</v>
      </c>
      <c r="M98" s="103">
        <f>G98</f>
        <v>3</v>
      </c>
      <c r="N98" s="103">
        <f>G99</f>
        <v>3</v>
      </c>
      <c r="O98" s="103">
        <f>G100</f>
        <v>6</v>
      </c>
      <c r="P98" s="103">
        <f>G101</f>
        <v>10</v>
      </c>
    </row>
    <row r="99" spans="1:21" ht="12.75" customHeight="1">
      <c r="A99" s="71"/>
      <c r="B99" s="38"/>
      <c r="C99" s="85">
        <v>0.6</v>
      </c>
      <c r="D99" s="86">
        <v>3</v>
      </c>
      <c r="E99" s="86">
        <v>1</v>
      </c>
      <c r="F99" s="87">
        <f>Max!$B$2*C99</f>
        <v>60</v>
      </c>
      <c r="G99" s="76">
        <f>D99*E99</f>
        <v>3</v>
      </c>
      <c r="H99" s="76">
        <f>G99*F99</f>
        <v>180</v>
      </c>
    </row>
    <row r="100" spans="1:21" ht="12.75" customHeight="1">
      <c r="A100" s="71"/>
      <c r="B100" s="38"/>
      <c r="C100" s="85">
        <v>0.7</v>
      </c>
      <c r="D100" s="86">
        <v>3</v>
      </c>
      <c r="E100" s="86">
        <v>2</v>
      </c>
      <c r="F100" s="87">
        <f>Max!$B$2*C100</f>
        <v>70</v>
      </c>
      <c r="G100" s="76">
        <f>D100*E100</f>
        <v>6</v>
      </c>
      <c r="H100" s="76">
        <f>G100*F100</f>
        <v>420</v>
      </c>
    </row>
    <row r="101" spans="1:21" ht="12.75" customHeight="1">
      <c r="A101" s="71"/>
      <c r="B101" s="38"/>
      <c r="C101" s="85">
        <v>0.8</v>
      </c>
      <c r="D101" s="86">
        <v>2</v>
      </c>
      <c r="E101" s="86">
        <v>5</v>
      </c>
      <c r="F101" s="87">
        <f>Max!$B$2*C101</f>
        <v>80</v>
      </c>
      <c r="G101" s="76">
        <f>D101*E101</f>
        <v>10</v>
      </c>
      <c r="H101" s="76">
        <f>G101*F101</f>
        <v>800</v>
      </c>
    </row>
    <row r="102" spans="1:21" ht="12.75" customHeight="1">
      <c r="A102" s="70">
        <v>2</v>
      </c>
      <c r="B102" s="27" t="s">
        <v>17</v>
      </c>
      <c r="C102" s="88">
        <v>0.5</v>
      </c>
      <c r="D102" s="89">
        <v>3</v>
      </c>
      <c r="E102" s="89">
        <v>1</v>
      </c>
      <c r="F102" s="90">
        <f>Max!$B$3*C102</f>
        <v>50</v>
      </c>
      <c r="I102" s="76">
        <f>D102*E102</f>
        <v>3</v>
      </c>
      <c r="J102" s="76">
        <f>I102*F102</f>
        <v>150</v>
      </c>
      <c r="R102" s="103">
        <f>I102</f>
        <v>3</v>
      </c>
      <c r="S102" s="103">
        <f>I103</f>
        <v>3</v>
      </c>
      <c r="T102" s="103">
        <f>I104</f>
        <v>6</v>
      </c>
      <c r="U102" s="103">
        <f>I105+I106</f>
        <v>9</v>
      </c>
    </row>
    <row r="103" spans="1:21" ht="12.75" customHeight="1">
      <c r="A103" s="70"/>
      <c r="B103" s="27"/>
      <c r="C103" s="88">
        <v>0.6</v>
      </c>
      <c r="D103" s="89">
        <v>3</v>
      </c>
      <c r="E103" s="89">
        <v>1</v>
      </c>
      <c r="F103" s="90">
        <f>Max!$B$3*C103</f>
        <v>60</v>
      </c>
      <c r="I103" s="76">
        <f>D103*E103</f>
        <v>3</v>
      </c>
      <c r="J103" s="76">
        <f>I103*F103</f>
        <v>180</v>
      </c>
    </row>
    <row r="104" spans="1:21" ht="12.75" customHeight="1">
      <c r="A104" s="70"/>
      <c r="B104" s="27"/>
      <c r="C104" s="88">
        <v>0.7</v>
      </c>
      <c r="D104" s="89">
        <v>3</v>
      </c>
      <c r="E104" s="89">
        <v>2</v>
      </c>
      <c r="F104" s="90">
        <f>Max!$B$3*C104</f>
        <v>70</v>
      </c>
      <c r="I104" s="76">
        <f>D104*E104</f>
        <v>6</v>
      </c>
      <c r="J104" s="76">
        <f>I104*F104</f>
        <v>420</v>
      </c>
    </row>
    <row r="105" spans="1:21" ht="12.75" customHeight="1">
      <c r="A105" s="70"/>
      <c r="B105" s="27"/>
      <c r="C105" s="88">
        <v>0.8</v>
      </c>
      <c r="D105" s="89">
        <v>2</v>
      </c>
      <c r="E105" s="89">
        <v>3</v>
      </c>
      <c r="F105" s="90">
        <f>Max!$B$3*C105</f>
        <v>80</v>
      </c>
      <c r="I105" s="76">
        <f>D105*E105</f>
        <v>6</v>
      </c>
      <c r="J105" s="76">
        <f>I105*F105</f>
        <v>480</v>
      </c>
    </row>
    <row r="106" spans="1:21" ht="12.75" customHeight="1">
      <c r="A106" s="70"/>
      <c r="B106" s="27"/>
      <c r="C106" s="88">
        <v>0.85</v>
      </c>
      <c r="D106" s="89">
        <v>1</v>
      </c>
      <c r="E106" s="89">
        <v>3</v>
      </c>
      <c r="F106" s="90">
        <f>Max!$B$3*C106</f>
        <v>85</v>
      </c>
      <c r="I106" s="76">
        <f>D106*E106</f>
        <v>3</v>
      </c>
      <c r="J106" s="76">
        <f>I106*F106</f>
        <v>255</v>
      </c>
    </row>
    <row r="107" spans="1:21" ht="12.75" customHeight="1">
      <c r="A107" s="72">
        <v>3</v>
      </c>
      <c r="B107" s="54" t="s">
        <v>27</v>
      </c>
      <c r="C107" s="55"/>
      <c r="D107" s="59">
        <v>8</v>
      </c>
      <c r="E107" s="59">
        <v>4</v>
      </c>
      <c r="F107" s="56"/>
    </row>
    <row r="108" spans="1:21" ht="12.75" customHeight="1">
      <c r="A108" s="46">
        <v>4</v>
      </c>
      <c r="B108" s="66" t="s">
        <v>25</v>
      </c>
      <c r="C108" s="48"/>
      <c r="D108" s="67">
        <v>4</v>
      </c>
      <c r="E108" s="67">
        <v>5</v>
      </c>
      <c r="F108" s="49"/>
    </row>
    <row r="110" spans="1:21" ht="12.75" customHeight="1">
      <c r="A110" s="3" t="s">
        <v>18</v>
      </c>
      <c r="C110" s="69" t="s">
        <v>13</v>
      </c>
      <c r="D110" s="101" t="s">
        <v>14</v>
      </c>
      <c r="E110" s="102" t="s">
        <v>15</v>
      </c>
      <c r="F110" s="7" t="s">
        <v>16</v>
      </c>
    </row>
    <row r="111" spans="1:21" ht="12.75" customHeight="1">
      <c r="A111" s="70">
        <v>1</v>
      </c>
      <c r="B111" s="27" t="s">
        <v>17</v>
      </c>
      <c r="C111" s="88">
        <v>0.5</v>
      </c>
      <c r="D111" s="89">
        <v>3</v>
      </c>
      <c r="E111" s="89">
        <v>1</v>
      </c>
      <c r="F111" s="90">
        <f>Max!$B$3*C111</f>
        <v>50</v>
      </c>
      <c r="I111" s="76">
        <f>D111*E111</f>
        <v>3</v>
      </c>
      <c r="J111" s="76">
        <f>I111*F111</f>
        <v>150</v>
      </c>
      <c r="R111" s="103">
        <f>I111</f>
        <v>3</v>
      </c>
      <c r="S111" s="103">
        <f>I112</f>
        <v>3</v>
      </c>
      <c r="T111" s="103">
        <f>I113</f>
        <v>6</v>
      </c>
      <c r="U111" s="103">
        <f>I114</f>
        <v>10</v>
      </c>
    </row>
    <row r="112" spans="1:21" ht="12.75" customHeight="1">
      <c r="A112" s="70"/>
      <c r="B112" s="27"/>
      <c r="C112" s="88">
        <v>0.6</v>
      </c>
      <c r="D112" s="89">
        <v>3</v>
      </c>
      <c r="E112" s="89">
        <v>1</v>
      </c>
      <c r="F112" s="90">
        <f>Max!$B$3*C112</f>
        <v>60</v>
      </c>
      <c r="I112" s="76">
        <f>D112*E112</f>
        <v>3</v>
      </c>
      <c r="J112" s="76">
        <f>I112*F112</f>
        <v>180</v>
      </c>
    </row>
    <row r="113" spans="1:25" ht="12.75" customHeight="1">
      <c r="A113" s="70"/>
      <c r="B113" s="27"/>
      <c r="C113" s="88">
        <v>0.7</v>
      </c>
      <c r="D113" s="89">
        <v>3</v>
      </c>
      <c r="E113" s="89">
        <v>2</v>
      </c>
      <c r="F113" s="90">
        <f>Max!$B$3*C113</f>
        <v>70</v>
      </c>
      <c r="I113" s="76">
        <f>D113*E113</f>
        <v>6</v>
      </c>
      <c r="J113" s="76">
        <f>I113*F113</f>
        <v>420</v>
      </c>
    </row>
    <row r="114" spans="1:25" ht="12.75" customHeight="1">
      <c r="A114" s="70"/>
      <c r="B114" s="27"/>
      <c r="C114" s="88">
        <v>0.8</v>
      </c>
      <c r="D114" s="89">
        <v>2</v>
      </c>
      <c r="E114" s="89">
        <v>5</v>
      </c>
      <c r="F114" s="90">
        <f>Max!$B$3*C114</f>
        <v>80</v>
      </c>
      <c r="I114" s="76">
        <f>D114*E114</f>
        <v>10</v>
      </c>
      <c r="J114" s="76">
        <f>I114*F114</f>
        <v>800</v>
      </c>
    </row>
    <row r="115" spans="1:25" ht="12.75" customHeight="1">
      <c r="A115" s="72">
        <v>2</v>
      </c>
      <c r="B115" s="54" t="s">
        <v>27</v>
      </c>
      <c r="C115" s="55"/>
      <c r="D115" s="59">
        <v>8</v>
      </c>
      <c r="E115" s="59">
        <v>4</v>
      </c>
      <c r="F115" s="56"/>
    </row>
    <row r="116" spans="1:25" ht="12.75" customHeight="1">
      <c r="A116" s="73">
        <v>3</v>
      </c>
      <c r="B116" s="51" t="s">
        <v>4</v>
      </c>
      <c r="C116" s="93">
        <v>0.5</v>
      </c>
      <c r="D116" s="94">
        <v>3</v>
      </c>
      <c r="E116" s="94">
        <v>1</v>
      </c>
      <c r="F116" s="95">
        <f>Max!$B$4*C116</f>
        <v>50</v>
      </c>
      <c r="K116" s="76">
        <f>D116*E116</f>
        <v>3</v>
      </c>
      <c r="L116" s="76">
        <f>K116*F116</f>
        <v>150</v>
      </c>
      <c r="W116" s="103">
        <f>K116</f>
        <v>3</v>
      </c>
      <c r="X116" s="103">
        <f>K117</f>
        <v>6</v>
      </c>
      <c r="Y116" s="103">
        <f>K118+K119</f>
        <v>16</v>
      </c>
    </row>
    <row r="117" spans="1:25" ht="12.75" customHeight="1">
      <c r="A117" s="73"/>
      <c r="B117" s="51"/>
      <c r="C117" s="93">
        <v>0.6</v>
      </c>
      <c r="D117" s="94">
        <v>3</v>
      </c>
      <c r="E117" s="94">
        <v>2</v>
      </c>
      <c r="F117" s="95">
        <f>Max!$B$4*C117</f>
        <v>60</v>
      </c>
      <c r="K117" s="76">
        <f>D117*E117</f>
        <v>6</v>
      </c>
      <c r="L117" s="76">
        <f>K117*F117</f>
        <v>360</v>
      </c>
    </row>
    <row r="118" spans="1:25" ht="12.75" customHeight="1">
      <c r="A118" s="73"/>
      <c r="B118" s="51"/>
      <c r="C118" s="93">
        <v>0.7</v>
      </c>
      <c r="D118" s="94">
        <v>3</v>
      </c>
      <c r="E118" s="94">
        <v>2</v>
      </c>
      <c r="F118" s="95">
        <f>Max!$B$4*C118</f>
        <v>70</v>
      </c>
      <c r="K118" s="76">
        <f>D118*E118</f>
        <v>6</v>
      </c>
      <c r="L118" s="76">
        <f>K118*F118</f>
        <v>420</v>
      </c>
    </row>
    <row r="119" spans="1:25" ht="12.75" customHeight="1">
      <c r="A119" s="73"/>
      <c r="B119" s="51"/>
      <c r="C119" s="93">
        <v>0.75</v>
      </c>
      <c r="D119" s="94">
        <v>2</v>
      </c>
      <c r="E119" s="94">
        <v>5</v>
      </c>
      <c r="F119" s="95">
        <f>Max!$B$4*C119</f>
        <v>75</v>
      </c>
      <c r="K119" s="76">
        <f>D119*E119</f>
        <v>10</v>
      </c>
      <c r="L119" s="76">
        <f>K119*F119</f>
        <v>750</v>
      </c>
    </row>
    <row r="120" spans="1:25" ht="12.75" customHeight="1">
      <c r="A120" s="74">
        <v>4</v>
      </c>
      <c r="B120" s="66" t="s">
        <v>28</v>
      </c>
      <c r="C120" s="97"/>
      <c r="D120" s="99">
        <v>5</v>
      </c>
      <c r="E120" s="99">
        <v>4</v>
      </c>
      <c r="F120" s="100"/>
    </row>
    <row r="122" spans="1:25" ht="12.75" customHeight="1">
      <c r="A122" s="3" t="s">
        <v>20</v>
      </c>
      <c r="C122" s="69" t="s">
        <v>13</v>
      </c>
      <c r="D122" s="101" t="s">
        <v>14</v>
      </c>
      <c r="E122" s="102" t="s">
        <v>15</v>
      </c>
      <c r="F122" s="7" t="s">
        <v>16</v>
      </c>
    </row>
    <row r="123" spans="1:25" ht="12.75" customHeight="1">
      <c r="A123" s="71">
        <v>1</v>
      </c>
      <c r="B123" s="38" t="s">
        <v>2</v>
      </c>
      <c r="C123" s="85">
        <v>0.5</v>
      </c>
      <c r="D123" s="86">
        <v>3</v>
      </c>
      <c r="E123" s="86">
        <v>1</v>
      </c>
      <c r="F123" s="87">
        <f>Max!$B$2*C123</f>
        <v>50</v>
      </c>
      <c r="G123" s="76">
        <f>D123*E123</f>
        <v>3</v>
      </c>
      <c r="H123" s="76">
        <f>G123*F123</f>
        <v>150</v>
      </c>
      <c r="M123" s="103">
        <f>G123</f>
        <v>3</v>
      </c>
      <c r="N123" s="103">
        <f>G124</f>
        <v>6</v>
      </c>
      <c r="O123" s="103">
        <f>G125+G126</f>
        <v>10</v>
      </c>
    </row>
    <row r="124" spans="1:25" ht="12.75" customHeight="1">
      <c r="A124" s="71"/>
      <c r="B124" s="38"/>
      <c r="C124" s="85">
        <v>0.6</v>
      </c>
      <c r="D124" s="86">
        <v>3</v>
      </c>
      <c r="E124" s="86">
        <v>2</v>
      </c>
      <c r="F124" s="87">
        <f>Max!$B$2*C124</f>
        <v>60</v>
      </c>
      <c r="G124" s="76">
        <f>D124*E124</f>
        <v>6</v>
      </c>
      <c r="H124" s="76">
        <f>G124*F124</f>
        <v>360</v>
      </c>
    </row>
    <row r="125" spans="1:25" ht="12.75" customHeight="1">
      <c r="A125" s="71"/>
      <c r="B125" s="38"/>
      <c r="C125" s="85">
        <v>0.7</v>
      </c>
      <c r="D125" s="86">
        <v>2</v>
      </c>
      <c r="E125" s="86">
        <v>2</v>
      </c>
      <c r="F125" s="87">
        <f>Max!$B$2*C125</f>
        <v>70</v>
      </c>
      <c r="G125" s="76">
        <f>D125*E125</f>
        <v>4</v>
      </c>
      <c r="H125" s="76">
        <f>G125*F125</f>
        <v>280</v>
      </c>
    </row>
    <row r="126" spans="1:25" ht="12.75" customHeight="1">
      <c r="A126" s="71"/>
      <c r="B126" s="38"/>
      <c r="C126" s="85">
        <v>0.75</v>
      </c>
      <c r="D126" s="86">
        <v>2</v>
      </c>
      <c r="E126" s="86">
        <v>3</v>
      </c>
      <c r="F126" s="87">
        <f>Max!$B$2*C126</f>
        <v>75</v>
      </c>
      <c r="G126" s="76">
        <f>D126*E126</f>
        <v>6</v>
      </c>
      <c r="H126" s="76">
        <f>G126*F126</f>
        <v>450</v>
      </c>
    </row>
    <row r="127" spans="1:25" ht="12.75" customHeight="1">
      <c r="A127" s="70">
        <v>2</v>
      </c>
      <c r="B127" s="27" t="s">
        <v>17</v>
      </c>
      <c r="C127" s="88">
        <v>0.5</v>
      </c>
      <c r="D127" s="89">
        <v>3</v>
      </c>
      <c r="E127" s="89">
        <v>1</v>
      </c>
      <c r="F127" s="90">
        <f>Max!$B$3*C127</f>
        <v>50</v>
      </c>
      <c r="I127" s="76">
        <f>D127*E127</f>
        <v>3</v>
      </c>
      <c r="J127" s="76">
        <f>I127*F127</f>
        <v>150</v>
      </c>
      <c r="R127" s="103">
        <f>I127</f>
        <v>3</v>
      </c>
      <c r="S127" s="103">
        <f>I128</f>
        <v>3</v>
      </c>
      <c r="T127" s="103">
        <f>I129+I130</f>
        <v>14</v>
      </c>
    </row>
    <row r="128" spans="1:25" ht="12.75" customHeight="1">
      <c r="A128" s="70"/>
      <c r="B128" s="27"/>
      <c r="C128" s="88">
        <v>0.6</v>
      </c>
      <c r="D128" s="89">
        <v>3</v>
      </c>
      <c r="E128" s="89">
        <v>1</v>
      </c>
      <c r="F128" s="90">
        <f>Max!$B$3*C128</f>
        <v>60</v>
      </c>
      <c r="I128" s="76">
        <f>D128*E128</f>
        <v>3</v>
      </c>
      <c r="J128" s="76">
        <f>I128*F128</f>
        <v>180</v>
      </c>
    </row>
    <row r="129" spans="1:27" ht="12.75" customHeight="1">
      <c r="A129" s="70"/>
      <c r="B129" s="27"/>
      <c r="C129" s="88">
        <v>0.7</v>
      </c>
      <c r="D129" s="89">
        <v>3</v>
      </c>
      <c r="E129" s="89">
        <v>2</v>
      </c>
      <c r="F129" s="90">
        <f>Max!$B$3*C129</f>
        <v>70</v>
      </c>
      <c r="I129" s="76">
        <f>D129*E129</f>
        <v>6</v>
      </c>
      <c r="J129" s="76">
        <f>I129*F129</f>
        <v>420</v>
      </c>
    </row>
    <row r="130" spans="1:27" ht="12.75" customHeight="1">
      <c r="A130" s="70"/>
      <c r="B130" s="27"/>
      <c r="C130" s="88">
        <v>0.75</v>
      </c>
      <c r="D130" s="89">
        <v>2</v>
      </c>
      <c r="E130" s="89">
        <v>4</v>
      </c>
      <c r="F130" s="90">
        <f>Max!$B$3*C130</f>
        <v>75</v>
      </c>
      <c r="I130" s="76">
        <f>D130*E130</f>
        <v>8</v>
      </c>
      <c r="J130" s="76">
        <f>I130*F130</f>
        <v>600</v>
      </c>
    </row>
    <row r="131" spans="1:27" ht="12.75" customHeight="1">
      <c r="A131" s="74">
        <v>3</v>
      </c>
      <c r="B131" s="66" t="s">
        <v>25</v>
      </c>
      <c r="C131" s="97"/>
      <c r="D131" s="99">
        <v>8</v>
      </c>
      <c r="E131" s="99">
        <v>3</v>
      </c>
      <c r="F131" s="100"/>
    </row>
    <row r="132" spans="1:27" ht="12.75" customHeight="1">
      <c r="G132" s="6">
        <f t="shared" ref="G132:L132" si="2">SUM(G98:G131)</f>
        <v>41</v>
      </c>
      <c r="H132" s="6">
        <f t="shared" si="2"/>
        <v>2790</v>
      </c>
      <c r="I132" s="6">
        <f t="shared" si="2"/>
        <v>63</v>
      </c>
      <c r="J132" s="6">
        <f t="shared" si="2"/>
        <v>4385</v>
      </c>
      <c r="K132" s="6">
        <f t="shared" si="2"/>
        <v>25</v>
      </c>
      <c r="L132" s="6">
        <f t="shared" si="2"/>
        <v>1680</v>
      </c>
      <c r="M132" s="103">
        <f>SUM(M98:M131)</f>
        <v>6</v>
      </c>
      <c r="N132" s="103">
        <f>SUM(N98:N131)</f>
        <v>9</v>
      </c>
      <c r="O132" s="103">
        <f>SUM(O98:O131)</f>
        <v>16</v>
      </c>
      <c r="P132" s="103">
        <f>SUM(P98:P131)</f>
        <v>10</v>
      </c>
      <c r="R132" s="103">
        <f>SUM(R102:R131)</f>
        <v>9</v>
      </c>
      <c r="S132" s="103">
        <f>SUM(S102:S131)</f>
        <v>9</v>
      </c>
      <c r="T132" s="103">
        <f>SUM(T102:T131)</f>
        <v>26</v>
      </c>
      <c r="U132" s="103">
        <f>SUM(U102:U131)</f>
        <v>19</v>
      </c>
      <c r="W132" s="103">
        <f>SUM(W116:W131)</f>
        <v>3</v>
      </c>
      <c r="X132" s="103">
        <f>SUM(X116:X131)</f>
        <v>6</v>
      </c>
      <c r="Y132" s="103">
        <f>SUM(Y116:Y131)</f>
        <v>16</v>
      </c>
    </row>
    <row r="133" spans="1:27" ht="12.75" customHeight="1">
      <c r="A133" s="3" t="s">
        <v>24</v>
      </c>
      <c r="B133" s="3"/>
      <c r="M133" t="s">
        <v>43</v>
      </c>
      <c r="N133" t="s">
        <v>44</v>
      </c>
      <c r="O133" t="s">
        <v>45</v>
      </c>
      <c r="P133" t="s">
        <v>46</v>
      </c>
      <c r="Q133" t="s">
        <v>47</v>
      </c>
      <c r="R133" t="s">
        <v>43</v>
      </c>
      <c r="S133" t="s">
        <v>44</v>
      </c>
      <c r="T133" t="s">
        <v>45</v>
      </c>
      <c r="U133" t="s">
        <v>46</v>
      </c>
      <c r="V133" t="s">
        <v>47</v>
      </c>
      <c r="W133" t="s">
        <v>43</v>
      </c>
      <c r="X133" t="s">
        <v>44</v>
      </c>
      <c r="Y133" t="s">
        <v>45</v>
      </c>
      <c r="Z133" t="s">
        <v>46</v>
      </c>
      <c r="AA133" t="s">
        <v>47</v>
      </c>
    </row>
    <row r="134" spans="1:27" ht="12.75" customHeight="1">
      <c r="A134" s="3" t="s">
        <v>12</v>
      </c>
      <c r="C134" s="69" t="s">
        <v>13</v>
      </c>
      <c r="D134" s="101" t="s">
        <v>14</v>
      </c>
      <c r="E134" s="102" t="s">
        <v>15</v>
      </c>
      <c r="F134" s="7" t="s">
        <v>16</v>
      </c>
    </row>
    <row r="135" spans="1:27" ht="12.75" customHeight="1">
      <c r="A135" s="70">
        <v>1</v>
      </c>
      <c r="B135" s="27" t="s">
        <v>17</v>
      </c>
      <c r="C135" s="88">
        <v>0.5</v>
      </c>
      <c r="D135" s="89">
        <v>3</v>
      </c>
      <c r="E135" s="89">
        <v>1</v>
      </c>
      <c r="F135" s="90">
        <f>Max!$B$3*C135</f>
        <v>50</v>
      </c>
      <c r="I135" s="76">
        <f>D135*E135</f>
        <v>3</v>
      </c>
      <c r="J135" s="76">
        <f>I135*F135</f>
        <v>150</v>
      </c>
      <c r="R135" s="103">
        <f>I135</f>
        <v>3</v>
      </c>
      <c r="S135" s="103">
        <f>I136</f>
        <v>6</v>
      </c>
      <c r="T135" s="103">
        <f>I137+I138</f>
        <v>8</v>
      </c>
    </row>
    <row r="136" spans="1:27" ht="12.75" customHeight="1">
      <c r="A136" s="70"/>
      <c r="B136" s="27"/>
      <c r="C136" s="88">
        <v>0.6</v>
      </c>
      <c r="D136" s="89">
        <v>3</v>
      </c>
      <c r="E136" s="89">
        <v>2</v>
      </c>
      <c r="F136" s="90">
        <f>Max!$B$3*C136</f>
        <v>60</v>
      </c>
      <c r="I136" s="76">
        <f>D136*E136</f>
        <v>6</v>
      </c>
      <c r="J136" s="76">
        <f>I136*F136</f>
        <v>360</v>
      </c>
    </row>
    <row r="137" spans="1:27" ht="12.75" customHeight="1">
      <c r="A137" s="70"/>
      <c r="B137" s="27"/>
      <c r="C137" s="88">
        <v>0.7</v>
      </c>
      <c r="D137" s="89">
        <v>2</v>
      </c>
      <c r="E137" s="89">
        <v>2</v>
      </c>
      <c r="F137" s="90">
        <f>Max!$B$3*C137</f>
        <v>70</v>
      </c>
      <c r="I137" s="76">
        <f>D137*E137</f>
        <v>4</v>
      </c>
      <c r="J137" s="76">
        <f>I137*F137</f>
        <v>280</v>
      </c>
    </row>
    <row r="138" spans="1:27" ht="12.75" customHeight="1">
      <c r="A138" s="70"/>
      <c r="B138" s="27"/>
      <c r="C138" s="88">
        <v>0.75</v>
      </c>
      <c r="D138" s="89">
        <v>1</v>
      </c>
      <c r="E138" s="89">
        <v>4</v>
      </c>
      <c r="F138" s="90">
        <f>Max!$B$3*C138</f>
        <v>75</v>
      </c>
      <c r="I138" s="76">
        <f>D138*E138</f>
        <v>4</v>
      </c>
      <c r="J138" s="76">
        <f>I138*F138</f>
        <v>300</v>
      </c>
    </row>
    <row r="139" spans="1:27" ht="12.75" customHeight="1">
      <c r="A139" s="73">
        <v>1</v>
      </c>
      <c r="B139" s="51" t="s">
        <v>4</v>
      </c>
      <c r="C139" s="93">
        <v>0.5</v>
      </c>
      <c r="D139" s="94">
        <v>3</v>
      </c>
      <c r="E139" s="94">
        <v>1</v>
      </c>
      <c r="F139" s="95">
        <f>Max!$B$4*C139</f>
        <v>50</v>
      </c>
      <c r="K139" s="76">
        <f>D139*E139</f>
        <v>3</v>
      </c>
      <c r="L139" s="76">
        <f>K139*F139</f>
        <v>150</v>
      </c>
      <c r="W139" s="103">
        <f>K139</f>
        <v>3</v>
      </c>
      <c r="X139" s="103">
        <f>K140</f>
        <v>4</v>
      </c>
      <c r="Y139" s="103">
        <f>K141</f>
        <v>8</v>
      </c>
    </row>
    <row r="140" spans="1:27" ht="12.75" customHeight="1">
      <c r="A140" s="73"/>
      <c r="B140" s="51"/>
      <c r="C140" s="93">
        <v>0.6</v>
      </c>
      <c r="D140" s="94">
        <v>2</v>
      </c>
      <c r="E140" s="94">
        <v>2</v>
      </c>
      <c r="F140" s="95">
        <f>Max!$B$4*C140</f>
        <v>60</v>
      </c>
      <c r="K140" s="76">
        <f>D140*E140</f>
        <v>4</v>
      </c>
      <c r="L140" s="76">
        <f>K140*F140</f>
        <v>240</v>
      </c>
    </row>
    <row r="141" spans="1:27" ht="12.75" customHeight="1">
      <c r="A141" s="73"/>
      <c r="B141" s="51"/>
      <c r="C141" s="93">
        <v>0.7</v>
      </c>
      <c r="D141" s="94">
        <v>2</v>
      </c>
      <c r="E141" s="94">
        <v>4</v>
      </c>
      <c r="F141" s="95">
        <f>Max!$B$4*C141</f>
        <v>70</v>
      </c>
      <c r="K141" s="76">
        <f>D141*E141</f>
        <v>8</v>
      </c>
      <c r="L141" s="76">
        <f>K141*F141</f>
        <v>560</v>
      </c>
    </row>
    <row r="142" spans="1:27" ht="12.75" customHeight="1">
      <c r="A142" s="72">
        <v>3</v>
      </c>
      <c r="B142" s="54" t="s">
        <v>25</v>
      </c>
      <c r="C142" s="55"/>
      <c r="D142" s="59">
        <v>8</v>
      </c>
      <c r="E142" s="59">
        <v>2</v>
      </c>
      <c r="F142" s="56"/>
    </row>
    <row r="144" spans="1:27" ht="12.75" customHeight="1">
      <c r="A144" s="3" t="s">
        <v>18</v>
      </c>
      <c r="C144" s="69" t="s">
        <v>13</v>
      </c>
      <c r="D144" s="101" t="s">
        <v>14</v>
      </c>
      <c r="E144" s="102" t="s">
        <v>15</v>
      </c>
      <c r="F144" s="7" t="s">
        <v>16</v>
      </c>
    </row>
    <row r="145" spans="1:27" ht="12.75" customHeight="1">
      <c r="A145" s="71">
        <v>1</v>
      </c>
      <c r="B145" s="38" t="s">
        <v>2</v>
      </c>
      <c r="C145" s="85">
        <v>0.5</v>
      </c>
      <c r="D145" s="86">
        <v>3</v>
      </c>
      <c r="E145" s="86">
        <v>1</v>
      </c>
      <c r="F145" s="87">
        <f>Max!$B$2*C145</f>
        <v>50</v>
      </c>
      <c r="G145" s="76">
        <f>D145*E145</f>
        <v>3</v>
      </c>
      <c r="H145" s="76">
        <f>G145*F145</f>
        <v>150</v>
      </c>
      <c r="M145" s="103">
        <f>G145</f>
        <v>3</v>
      </c>
      <c r="N145" s="103">
        <f>G146</f>
        <v>6</v>
      </c>
      <c r="O145" s="103">
        <f>G147</f>
        <v>6</v>
      </c>
    </row>
    <row r="146" spans="1:27" ht="12.75" customHeight="1">
      <c r="A146" s="71"/>
      <c r="B146" s="38"/>
      <c r="C146" s="85">
        <v>0.6</v>
      </c>
      <c r="D146" s="86">
        <v>3</v>
      </c>
      <c r="E146" s="86">
        <v>2</v>
      </c>
      <c r="F146" s="87">
        <f>Max!$B$2*C146</f>
        <v>60</v>
      </c>
      <c r="G146" s="76">
        <f>D146*E146</f>
        <v>6</v>
      </c>
      <c r="H146" s="76">
        <f>G146*F146</f>
        <v>360</v>
      </c>
    </row>
    <row r="147" spans="1:27" ht="12.75" customHeight="1">
      <c r="A147" s="71"/>
      <c r="B147" s="38"/>
      <c r="C147" s="85">
        <v>0.7</v>
      </c>
      <c r="D147" s="86">
        <v>2</v>
      </c>
      <c r="E147" s="86">
        <v>3</v>
      </c>
      <c r="F147" s="87">
        <f>Max!$B$2*C147</f>
        <v>70</v>
      </c>
      <c r="G147" s="76">
        <f>D147*E147</f>
        <v>6</v>
      </c>
      <c r="H147" s="76">
        <f>G147*F147</f>
        <v>420</v>
      </c>
    </row>
    <row r="148" spans="1:27" ht="12.75" customHeight="1">
      <c r="A148" s="70">
        <v>2</v>
      </c>
      <c r="B148" s="27" t="s">
        <v>17</v>
      </c>
      <c r="C148" s="88">
        <v>0.5</v>
      </c>
      <c r="D148" s="89">
        <v>3</v>
      </c>
      <c r="E148" s="89">
        <v>1</v>
      </c>
      <c r="F148" s="90">
        <f>Max!$B$3*C148</f>
        <v>50</v>
      </c>
      <c r="I148" s="76">
        <f>D148*E148</f>
        <v>3</v>
      </c>
      <c r="J148" s="76">
        <f>I148*F148</f>
        <v>150</v>
      </c>
      <c r="R148" s="103">
        <f>I148</f>
        <v>3</v>
      </c>
      <c r="S148" s="103">
        <f>I149</f>
        <v>6</v>
      </c>
      <c r="T148" s="103">
        <f>I150</f>
        <v>6</v>
      </c>
    </row>
    <row r="149" spans="1:27" ht="12.75" customHeight="1">
      <c r="A149" s="70"/>
      <c r="B149" s="27"/>
      <c r="C149" s="88">
        <v>0.6</v>
      </c>
      <c r="D149" s="89">
        <v>3</v>
      </c>
      <c r="E149" s="89">
        <v>2</v>
      </c>
      <c r="F149" s="90">
        <f>Max!$B$3*C149</f>
        <v>60</v>
      </c>
      <c r="I149" s="76">
        <f>D149*E149</f>
        <v>6</v>
      </c>
      <c r="J149" s="76">
        <f>I149*F149</f>
        <v>360</v>
      </c>
    </row>
    <row r="150" spans="1:27" ht="12.75" customHeight="1">
      <c r="A150" s="70"/>
      <c r="B150" s="27"/>
      <c r="C150" s="88">
        <v>0.7</v>
      </c>
      <c r="D150" s="89">
        <v>2</v>
      </c>
      <c r="E150" s="89">
        <v>3</v>
      </c>
      <c r="F150" s="90">
        <f>Max!$B$3*C150</f>
        <v>70</v>
      </c>
      <c r="I150" s="76">
        <f>D150*E150</f>
        <v>6</v>
      </c>
      <c r="J150" s="76">
        <f>I150*F150</f>
        <v>420</v>
      </c>
    </row>
    <row r="152" spans="1:27" ht="12.75" customHeight="1">
      <c r="A152" s="3" t="s">
        <v>38</v>
      </c>
      <c r="C152" s="69"/>
      <c r="D152" s="101"/>
      <c r="E152" s="102"/>
      <c r="F152" s="7"/>
    </row>
    <row r="153" spans="1:27" ht="12.75" customHeight="1">
      <c r="B153" s="11" t="s">
        <v>39</v>
      </c>
    </row>
    <row r="154" spans="1:27" ht="12.75" customHeight="1">
      <c r="G154" s="6">
        <f t="shared" ref="G154:L154" si="3">SUM(G135:G153)</f>
        <v>15</v>
      </c>
      <c r="H154" s="6">
        <f t="shared" si="3"/>
        <v>930</v>
      </c>
      <c r="I154" s="6">
        <f t="shared" si="3"/>
        <v>32</v>
      </c>
      <c r="J154" s="6">
        <f t="shared" si="3"/>
        <v>2020</v>
      </c>
      <c r="K154" s="6">
        <f t="shared" si="3"/>
        <v>15</v>
      </c>
      <c r="L154" s="6">
        <f t="shared" si="3"/>
        <v>950</v>
      </c>
      <c r="M154" s="103">
        <f>SUM(M145:M153)</f>
        <v>3</v>
      </c>
      <c r="N154" s="103">
        <f>SUM(N145:N153)</f>
        <v>6</v>
      </c>
      <c r="O154" s="103">
        <f>SUM(O145:O153)</f>
        <v>6</v>
      </c>
      <c r="R154" s="103">
        <f>SUM(R135:R153)</f>
        <v>6</v>
      </c>
      <c r="S154" s="103">
        <f>SUM(S135:S153)</f>
        <v>12</v>
      </c>
      <c r="T154" s="103">
        <f>SUM(T135:T153)</f>
        <v>14</v>
      </c>
      <c r="W154" s="103">
        <f>SUM(W139:W153)</f>
        <v>3</v>
      </c>
      <c r="X154" s="103">
        <f>SUM(X139:X153)</f>
        <v>4</v>
      </c>
      <c r="Y154" s="103">
        <f>SUM(Y139:Y153)</f>
        <v>8</v>
      </c>
    </row>
    <row r="155" spans="1:27" ht="12.75" customHeight="1">
      <c r="M155" t="s">
        <v>43</v>
      </c>
      <c r="N155" t="s">
        <v>44</v>
      </c>
      <c r="O155" t="s">
        <v>45</v>
      </c>
      <c r="P155" t="s">
        <v>46</v>
      </c>
      <c r="Q155" t="s">
        <v>47</v>
      </c>
      <c r="R155" t="s">
        <v>43</v>
      </c>
      <c r="S155" t="s">
        <v>44</v>
      </c>
      <c r="T155" t="s">
        <v>45</v>
      </c>
      <c r="U155" t="s">
        <v>46</v>
      </c>
      <c r="V155" t="s">
        <v>47</v>
      </c>
      <c r="W155" t="s">
        <v>43</v>
      </c>
      <c r="X155" t="s">
        <v>44</v>
      </c>
      <c r="Y155" t="s">
        <v>45</v>
      </c>
      <c r="Z155" t="s">
        <v>46</v>
      </c>
      <c r="AA155" t="s">
        <v>47</v>
      </c>
    </row>
    <row r="156" spans="1:27" ht="12.75" customHeight="1">
      <c r="G156" s="101">
        <f t="shared" ref="G156:L156" si="4">SUM(G154,G132,G95,G48)</f>
        <v>192</v>
      </c>
      <c r="H156" s="101">
        <f t="shared" si="4"/>
        <v>13085</v>
      </c>
      <c r="I156" s="101">
        <f t="shared" si="4"/>
        <v>257</v>
      </c>
      <c r="J156" s="101">
        <f t="shared" si="4"/>
        <v>17770</v>
      </c>
      <c r="K156" s="101">
        <f t="shared" si="4"/>
        <v>94</v>
      </c>
      <c r="L156" s="101">
        <f t="shared" si="4"/>
        <v>6360</v>
      </c>
      <c r="M156" s="1">
        <f>(M154+M132+M95+M48)</f>
        <v>27</v>
      </c>
      <c r="N156" s="1">
        <f t="shared" ref="N156:AA156" si="5">(N154+N132+N95+N48)</f>
        <v>48</v>
      </c>
      <c r="O156" s="1">
        <f t="shared" si="5"/>
        <v>76</v>
      </c>
      <c r="P156" s="1">
        <f t="shared" si="5"/>
        <v>38</v>
      </c>
      <c r="Q156" s="1">
        <f t="shared" si="5"/>
        <v>3</v>
      </c>
      <c r="R156" s="1">
        <f t="shared" si="5"/>
        <v>37</v>
      </c>
      <c r="S156" s="1">
        <f t="shared" si="5"/>
        <v>46</v>
      </c>
      <c r="T156" s="1">
        <f t="shared" si="5"/>
        <v>108</v>
      </c>
      <c r="U156" s="1">
        <f t="shared" si="5"/>
        <v>63</v>
      </c>
      <c r="V156" s="1">
        <f t="shared" si="5"/>
        <v>3</v>
      </c>
      <c r="W156" s="1">
        <f t="shared" si="5"/>
        <v>15</v>
      </c>
      <c r="X156" s="1">
        <f t="shared" si="5"/>
        <v>23</v>
      </c>
      <c r="Y156" s="1">
        <f t="shared" si="5"/>
        <v>37</v>
      </c>
      <c r="Z156" s="1">
        <f t="shared" si="5"/>
        <v>16</v>
      </c>
      <c r="AA156" s="1">
        <f t="shared" si="5"/>
        <v>3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Max</vt:lpstr>
      <vt:lpstr>Volume Calcs</vt:lpstr>
      <vt:lpstr>#37</vt:lpstr>
      <vt:lpstr>#30</vt:lpstr>
      <vt:lpstr>#32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 Centurion</cp:lastModifiedBy>
  <dcterms:created xsi:type="dcterms:W3CDTF">2014-05-15T16:13:58Z</dcterms:created>
  <dcterms:modified xsi:type="dcterms:W3CDTF">2014-05-30T10:45:49Z</dcterms:modified>
</cp:coreProperties>
</file>