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225"/>
  <workbookPr showInkAnnotation="0" autoCompressPictures="0"/>
  <bookViews>
    <workbookView xWindow="3600" yWindow="0" windowWidth="20720" windowHeight="16520" tabRatio="706" activeTab="3"/>
  </bookViews>
  <sheets>
    <sheet name="Max" sheetId="1" r:id="rId1"/>
    <sheet name="Volume Calcs" sheetId="2" r:id="rId2"/>
    <sheet name="#37v2" sheetId="25" r:id="rId3"/>
    <sheet name="#31" sheetId="11" r:id="rId4"/>
    <sheet name="#32v2" sheetId="24" r:id="rId5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29" i="11" l="1"/>
  <c r="V124" i="11"/>
  <c r="V151" i="11"/>
  <c r="I126" i="11"/>
  <c r="T124" i="11"/>
  <c r="I125" i="11"/>
  <c r="S124" i="11"/>
  <c r="I161" i="11"/>
  <c r="U158" i="11"/>
  <c r="I160" i="11"/>
  <c r="T158" i="11"/>
  <c r="K25" i="11"/>
  <c r="Z22" i="11"/>
  <c r="K24" i="11"/>
  <c r="Y22" i="11"/>
  <c r="G143" i="11"/>
  <c r="P140" i="11"/>
  <c r="G142" i="11"/>
  <c r="O140" i="11"/>
  <c r="G141" i="24"/>
  <c r="N140" i="24"/>
  <c r="N146" i="24"/>
  <c r="G95" i="24"/>
  <c r="N94" i="24"/>
  <c r="G119" i="24"/>
  <c r="N118" i="24"/>
  <c r="N127" i="24"/>
  <c r="G49" i="24"/>
  <c r="N48" i="24"/>
  <c r="G57" i="24"/>
  <c r="N56" i="24"/>
  <c r="G79" i="24"/>
  <c r="N78" i="24"/>
  <c r="N90" i="24"/>
  <c r="G8" i="24"/>
  <c r="N7" i="24"/>
  <c r="G19" i="24"/>
  <c r="N18" i="24"/>
  <c r="N45" i="24"/>
  <c r="N149" i="24"/>
  <c r="Z114" i="2"/>
  <c r="I131" i="24"/>
  <c r="S130" i="24"/>
  <c r="I144" i="24"/>
  <c r="S143" i="24"/>
  <c r="S146" i="24"/>
  <c r="I99" i="24"/>
  <c r="S98" i="24"/>
  <c r="I108" i="24"/>
  <c r="S107" i="24"/>
  <c r="I123" i="24"/>
  <c r="S122" i="24"/>
  <c r="S127" i="24"/>
  <c r="I53" i="24"/>
  <c r="S52" i="24"/>
  <c r="I67" i="24"/>
  <c r="S66" i="24"/>
  <c r="I85" i="24"/>
  <c r="S84" i="24"/>
  <c r="S90" i="24"/>
  <c r="I12" i="24"/>
  <c r="S7" i="24"/>
  <c r="I26" i="24"/>
  <c r="S25" i="24"/>
  <c r="I34" i="24"/>
  <c r="S33" i="24"/>
  <c r="S45" i="24"/>
  <c r="S149" i="24"/>
  <c r="AF114" i="2"/>
  <c r="K135" i="24"/>
  <c r="X134" i="24"/>
  <c r="X146" i="24"/>
  <c r="K112" i="24"/>
  <c r="X111" i="24"/>
  <c r="X127" i="24"/>
  <c r="K64" i="24"/>
  <c r="X63" i="24"/>
  <c r="K72" i="24"/>
  <c r="X71" i="24"/>
  <c r="X90" i="24"/>
  <c r="K38" i="24"/>
  <c r="X37" i="24"/>
  <c r="X45" i="24"/>
  <c r="X149" i="24"/>
  <c r="AL114" i="2"/>
  <c r="L6" i="2"/>
  <c r="G142" i="24"/>
  <c r="O140" i="24"/>
  <c r="O146" i="24"/>
  <c r="G96" i="24"/>
  <c r="O94" i="24"/>
  <c r="G120" i="24"/>
  <c r="G121" i="24"/>
  <c r="O118" i="24"/>
  <c r="O127" i="24"/>
  <c r="G50" i="24"/>
  <c r="O48" i="24"/>
  <c r="G58" i="24"/>
  <c r="O56" i="24"/>
  <c r="G80" i="24"/>
  <c r="O78" i="24"/>
  <c r="O90" i="24"/>
  <c r="G9" i="24"/>
  <c r="G10" i="24"/>
  <c r="O7" i="24"/>
  <c r="G20" i="24"/>
  <c r="O18" i="24"/>
  <c r="O45" i="24"/>
  <c r="O149" i="24"/>
  <c r="Z115" i="2"/>
  <c r="I132" i="24"/>
  <c r="I133" i="24"/>
  <c r="T130" i="24"/>
  <c r="I145" i="24"/>
  <c r="T143" i="24"/>
  <c r="T146" i="24"/>
  <c r="I100" i="24"/>
  <c r="T98" i="24"/>
  <c r="I109" i="24"/>
  <c r="T107" i="24"/>
  <c r="I124" i="24"/>
  <c r="I125" i="24"/>
  <c r="T122" i="24"/>
  <c r="T127" i="24"/>
  <c r="I54" i="24"/>
  <c r="T52" i="24"/>
  <c r="I68" i="24"/>
  <c r="T66" i="24"/>
  <c r="I86" i="24"/>
  <c r="T84" i="24"/>
  <c r="T90" i="24"/>
  <c r="I13" i="24"/>
  <c r="I14" i="24"/>
  <c r="T7" i="24"/>
  <c r="I27" i="24"/>
  <c r="T25" i="24"/>
  <c r="I35" i="24"/>
  <c r="I36" i="24"/>
  <c r="T33" i="24"/>
  <c r="T45" i="24"/>
  <c r="T149" i="24"/>
  <c r="AF115" i="2"/>
  <c r="K136" i="24"/>
  <c r="Y134" i="24"/>
  <c r="Y146" i="24"/>
  <c r="K113" i="24"/>
  <c r="K114" i="24"/>
  <c r="Y111" i="24"/>
  <c r="Y127" i="24"/>
  <c r="K65" i="24"/>
  <c r="Y63" i="24"/>
  <c r="K73" i="24"/>
  <c r="Y71" i="24"/>
  <c r="Y90" i="24"/>
  <c r="K39" i="24"/>
  <c r="Y37" i="24"/>
  <c r="Y45" i="24"/>
  <c r="Y149" i="24"/>
  <c r="AL115" i="2"/>
  <c r="L7" i="2"/>
  <c r="P146" i="24"/>
  <c r="G97" i="24"/>
  <c r="P94" i="24"/>
  <c r="P127" i="24"/>
  <c r="G51" i="24"/>
  <c r="P48" i="24"/>
  <c r="G81" i="24"/>
  <c r="G82" i="24"/>
  <c r="G83" i="24"/>
  <c r="P78" i="24"/>
  <c r="P90" i="24"/>
  <c r="G21" i="24"/>
  <c r="P18" i="24"/>
  <c r="P45" i="24"/>
  <c r="P149" i="24"/>
  <c r="Z116" i="2"/>
  <c r="U146" i="24"/>
  <c r="I101" i="24"/>
  <c r="I102" i="24"/>
  <c r="U98" i="24"/>
  <c r="I110" i="24"/>
  <c r="U107" i="24"/>
  <c r="U127" i="24"/>
  <c r="I55" i="24"/>
  <c r="U52" i="24"/>
  <c r="I69" i="24"/>
  <c r="I70" i="24"/>
  <c r="U66" i="24"/>
  <c r="I87" i="24"/>
  <c r="U84" i="24"/>
  <c r="U90" i="24"/>
  <c r="I28" i="24"/>
  <c r="U25" i="24"/>
  <c r="U45" i="24"/>
  <c r="U149" i="24"/>
  <c r="AF116" i="2"/>
  <c r="Z146" i="24"/>
  <c r="Z127" i="24"/>
  <c r="K74" i="24"/>
  <c r="Z71" i="24"/>
  <c r="Z90" i="24"/>
  <c r="K40" i="24"/>
  <c r="Z37" i="24"/>
  <c r="Z45" i="24"/>
  <c r="Z149" i="24"/>
  <c r="AL116" i="2"/>
  <c r="L8" i="2"/>
  <c r="Q146" i="24"/>
  <c r="Q127" i="24"/>
  <c r="Q90" i="24"/>
  <c r="G22" i="24"/>
  <c r="G23" i="24"/>
  <c r="Q18" i="24"/>
  <c r="Q45" i="24"/>
  <c r="Q149" i="24"/>
  <c r="Z117" i="2"/>
  <c r="V146" i="24"/>
  <c r="V127" i="24"/>
  <c r="V90" i="24"/>
  <c r="I29" i="24"/>
  <c r="I30" i="24"/>
  <c r="V25" i="24"/>
  <c r="V45" i="24"/>
  <c r="V149" i="24"/>
  <c r="AF117" i="2"/>
  <c r="AA146" i="24"/>
  <c r="AA127" i="24"/>
  <c r="AA90" i="24"/>
  <c r="K41" i="24"/>
  <c r="AA37" i="24"/>
  <c r="AA45" i="24"/>
  <c r="AA149" i="24"/>
  <c r="AL117" i="2"/>
  <c r="L9" i="2"/>
  <c r="G140" i="24"/>
  <c r="M140" i="24"/>
  <c r="M146" i="24"/>
  <c r="G94" i="24"/>
  <c r="M94" i="24"/>
  <c r="G118" i="24"/>
  <c r="M118" i="24"/>
  <c r="M127" i="24"/>
  <c r="G48" i="24"/>
  <c r="M48" i="24"/>
  <c r="G56" i="24"/>
  <c r="M56" i="24"/>
  <c r="G78" i="24"/>
  <c r="M78" i="24"/>
  <c r="M90" i="24"/>
  <c r="G7" i="24"/>
  <c r="M7" i="24"/>
  <c r="G18" i="24"/>
  <c r="M18" i="24"/>
  <c r="M45" i="24"/>
  <c r="M149" i="24"/>
  <c r="Z113" i="2"/>
  <c r="Z118" i="2"/>
  <c r="I130" i="24"/>
  <c r="R130" i="24"/>
  <c r="I143" i="24"/>
  <c r="R143" i="24"/>
  <c r="R146" i="24"/>
  <c r="I98" i="24"/>
  <c r="R98" i="24"/>
  <c r="I107" i="24"/>
  <c r="R107" i="24"/>
  <c r="I122" i="24"/>
  <c r="R122" i="24"/>
  <c r="R127" i="24"/>
  <c r="I52" i="24"/>
  <c r="R52" i="24"/>
  <c r="I66" i="24"/>
  <c r="R66" i="24"/>
  <c r="I84" i="24"/>
  <c r="R84" i="24"/>
  <c r="R90" i="24"/>
  <c r="I11" i="24"/>
  <c r="R7" i="24"/>
  <c r="I25" i="24"/>
  <c r="R25" i="24"/>
  <c r="I33" i="24"/>
  <c r="R33" i="24"/>
  <c r="R45" i="24"/>
  <c r="R149" i="24"/>
  <c r="AF113" i="2"/>
  <c r="AF118" i="2"/>
  <c r="K134" i="24"/>
  <c r="W134" i="24"/>
  <c r="W146" i="24"/>
  <c r="K111" i="24"/>
  <c r="W111" i="24"/>
  <c r="W127" i="24"/>
  <c r="K63" i="24"/>
  <c r="W63" i="24"/>
  <c r="K71" i="24"/>
  <c r="W71" i="24"/>
  <c r="W90" i="24"/>
  <c r="K37" i="24"/>
  <c r="W37" i="24"/>
  <c r="W45" i="24"/>
  <c r="W149" i="24"/>
  <c r="AL113" i="2"/>
  <c r="AL118" i="2"/>
  <c r="L10" i="2"/>
  <c r="L5" i="2"/>
  <c r="G155" i="11"/>
  <c r="N154" i="11"/>
  <c r="G185" i="11"/>
  <c r="N184" i="11"/>
  <c r="N196" i="11"/>
  <c r="G111" i="11"/>
  <c r="N110" i="11"/>
  <c r="G141" i="11"/>
  <c r="N140" i="11"/>
  <c r="N151" i="11"/>
  <c r="G64" i="11"/>
  <c r="N63" i="11"/>
  <c r="G92" i="11"/>
  <c r="N91" i="11"/>
  <c r="N103" i="11"/>
  <c r="G12" i="11"/>
  <c r="N11" i="11"/>
  <c r="G41" i="11"/>
  <c r="N40" i="11"/>
  <c r="G49" i="11"/>
  <c r="N48" i="11"/>
  <c r="N56" i="11"/>
  <c r="N199" i="11"/>
  <c r="Z82" i="2"/>
  <c r="I159" i="11"/>
  <c r="S158" i="11"/>
  <c r="I167" i="11"/>
  <c r="S166" i="11"/>
  <c r="I190" i="11"/>
  <c r="S189" i="11"/>
  <c r="S196" i="11"/>
  <c r="I107" i="11"/>
  <c r="S106" i="11"/>
  <c r="I114" i="11"/>
  <c r="S113" i="11"/>
  <c r="I145" i="11"/>
  <c r="S144" i="11"/>
  <c r="S151" i="11"/>
  <c r="I60" i="11"/>
  <c r="S59" i="11"/>
  <c r="I68" i="11"/>
  <c r="S67" i="11"/>
  <c r="I79" i="11"/>
  <c r="S78" i="11"/>
  <c r="I98" i="11"/>
  <c r="S97" i="11"/>
  <c r="S103" i="11"/>
  <c r="I8" i="11"/>
  <c r="S7" i="11"/>
  <c r="I15" i="11"/>
  <c r="S14" i="11"/>
  <c r="I27" i="11"/>
  <c r="S26" i="11"/>
  <c r="I45" i="11"/>
  <c r="S44" i="11"/>
  <c r="S56" i="11"/>
  <c r="S199" i="11"/>
  <c r="AF82" i="2"/>
  <c r="K174" i="11"/>
  <c r="X173" i="11"/>
  <c r="X196" i="11"/>
  <c r="K121" i="11"/>
  <c r="X120" i="11"/>
  <c r="K132" i="11"/>
  <c r="X131" i="11"/>
  <c r="X151" i="11"/>
  <c r="K76" i="11"/>
  <c r="X75" i="11"/>
  <c r="K83" i="11"/>
  <c r="X82" i="11"/>
  <c r="X103" i="11"/>
  <c r="K23" i="11"/>
  <c r="X22" i="11"/>
  <c r="K32" i="11"/>
  <c r="X32" i="11"/>
  <c r="X56" i="11"/>
  <c r="X199" i="11"/>
  <c r="AL82" i="2"/>
  <c r="E6" i="2"/>
  <c r="O110" i="11"/>
  <c r="O151" i="11"/>
  <c r="G156" i="11"/>
  <c r="O154" i="11"/>
  <c r="G186" i="11"/>
  <c r="O184" i="11"/>
  <c r="O196" i="11"/>
  <c r="G65" i="11"/>
  <c r="O63" i="11"/>
  <c r="G93" i="11"/>
  <c r="O91" i="11"/>
  <c r="O103" i="11"/>
  <c r="O11" i="11"/>
  <c r="G42" i="11"/>
  <c r="O40" i="11"/>
  <c r="G50" i="11"/>
  <c r="O48" i="11"/>
  <c r="O56" i="11"/>
  <c r="O199" i="11"/>
  <c r="Z83" i="2"/>
  <c r="I191" i="11"/>
  <c r="T189" i="11"/>
  <c r="I168" i="11"/>
  <c r="T166" i="11"/>
  <c r="T196" i="11"/>
  <c r="I108" i="11"/>
  <c r="T106" i="11"/>
  <c r="I115" i="11"/>
  <c r="T113" i="11"/>
  <c r="I146" i="11"/>
  <c r="T144" i="11"/>
  <c r="T151" i="11"/>
  <c r="I61" i="11"/>
  <c r="T59" i="11"/>
  <c r="I69" i="11"/>
  <c r="T67" i="11"/>
  <c r="I80" i="11"/>
  <c r="I81" i="11"/>
  <c r="T78" i="11"/>
  <c r="I99" i="11"/>
  <c r="T97" i="11"/>
  <c r="T103" i="11"/>
  <c r="I9" i="11"/>
  <c r="T7" i="11"/>
  <c r="I16" i="11"/>
  <c r="T14" i="11"/>
  <c r="I28" i="11"/>
  <c r="T26" i="11"/>
  <c r="I46" i="11"/>
  <c r="T44" i="11"/>
  <c r="T56" i="11"/>
  <c r="T199" i="11"/>
  <c r="AF83" i="2"/>
  <c r="K33" i="11"/>
  <c r="Y32" i="11"/>
  <c r="Y56" i="11"/>
  <c r="K175" i="11"/>
  <c r="Y173" i="11"/>
  <c r="Y196" i="11"/>
  <c r="K122" i="11"/>
  <c r="Y120" i="11"/>
  <c r="Y131" i="11"/>
  <c r="Y151" i="11"/>
  <c r="K77" i="11"/>
  <c r="Y75" i="11"/>
  <c r="K84" i="11"/>
  <c r="Y82" i="11"/>
  <c r="Y103" i="11"/>
  <c r="Y199" i="11"/>
  <c r="AL83" i="2"/>
  <c r="E7" i="2"/>
  <c r="P151" i="11"/>
  <c r="G157" i="11"/>
  <c r="P154" i="11"/>
  <c r="G188" i="11"/>
  <c r="G187" i="11"/>
  <c r="P184" i="11"/>
  <c r="P196" i="11"/>
  <c r="G66" i="11"/>
  <c r="P63" i="11"/>
  <c r="G94" i="11"/>
  <c r="G96" i="11"/>
  <c r="G95" i="11"/>
  <c r="P91" i="11"/>
  <c r="P103" i="11"/>
  <c r="G43" i="11"/>
  <c r="P40" i="11"/>
  <c r="G51" i="11"/>
  <c r="P48" i="11"/>
  <c r="P56" i="11"/>
  <c r="P199" i="11"/>
  <c r="Z84" i="2"/>
  <c r="I169" i="11"/>
  <c r="I172" i="11"/>
  <c r="I170" i="11"/>
  <c r="U166" i="11"/>
  <c r="U196" i="11"/>
  <c r="I109" i="11"/>
  <c r="U106" i="11"/>
  <c r="I127" i="11"/>
  <c r="I128" i="11"/>
  <c r="I130" i="11"/>
  <c r="U124" i="11"/>
  <c r="I147" i="11"/>
  <c r="U144" i="11"/>
  <c r="U151" i="11"/>
  <c r="I62" i="11"/>
  <c r="U59" i="11"/>
  <c r="I70" i="11"/>
  <c r="U67" i="11"/>
  <c r="U103" i="11"/>
  <c r="I10" i="11"/>
  <c r="U7" i="11"/>
  <c r="I30" i="11"/>
  <c r="I31" i="11"/>
  <c r="I29" i="11"/>
  <c r="U26" i="11"/>
  <c r="I47" i="11"/>
  <c r="U44" i="11"/>
  <c r="U56" i="11"/>
  <c r="U199" i="11"/>
  <c r="AF84" i="2"/>
  <c r="K34" i="11"/>
  <c r="Z32" i="11"/>
  <c r="Z56" i="11"/>
  <c r="K123" i="11"/>
  <c r="Z120" i="11"/>
  <c r="K133" i="11"/>
  <c r="Z131" i="11"/>
  <c r="Z151" i="11"/>
  <c r="K176" i="11"/>
  <c r="K177" i="11"/>
  <c r="Z173" i="11"/>
  <c r="Z196" i="11"/>
  <c r="K85" i="11"/>
  <c r="Z82" i="11"/>
  <c r="Z103" i="11"/>
  <c r="Z199" i="11"/>
  <c r="AL84" i="2"/>
  <c r="E8" i="2"/>
  <c r="Q196" i="11"/>
  <c r="Q199" i="11"/>
  <c r="Z85" i="2"/>
  <c r="I171" i="11"/>
  <c r="V166" i="11"/>
  <c r="V196" i="11"/>
  <c r="V103" i="11"/>
  <c r="V199" i="11"/>
  <c r="AF85" i="2"/>
  <c r="K178" i="11"/>
  <c r="AA173" i="11"/>
  <c r="AA196" i="11"/>
  <c r="K135" i="11"/>
  <c r="AA131" i="11"/>
  <c r="AA151" i="11"/>
  <c r="K35" i="11"/>
  <c r="AA32" i="11"/>
  <c r="AA56" i="11"/>
  <c r="AA199" i="11"/>
  <c r="AL85" i="2"/>
  <c r="E9" i="2"/>
  <c r="G154" i="11"/>
  <c r="M154" i="11"/>
  <c r="G184" i="11"/>
  <c r="M184" i="11"/>
  <c r="M196" i="11"/>
  <c r="G110" i="11"/>
  <c r="M110" i="11"/>
  <c r="G140" i="11"/>
  <c r="M140" i="11"/>
  <c r="M151" i="11"/>
  <c r="G63" i="11"/>
  <c r="M63" i="11"/>
  <c r="G91" i="11"/>
  <c r="M91" i="11"/>
  <c r="M103" i="11"/>
  <c r="G11" i="11"/>
  <c r="M11" i="11"/>
  <c r="G40" i="11"/>
  <c r="M40" i="11"/>
  <c r="G48" i="11"/>
  <c r="M48" i="11"/>
  <c r="M56" i="11"/>
  <c r="M199" i="11"/>
  <c r="Z81" i="2"/>
  <c r="Z86" i="2"/>
  <c r="I158" i="11"/>
  <c r="R158" i="11"/>
  <c r="I166" i="11"/>
  <c r="R166" i="11"/>
  <c r="I189" i="11"/>
  <c r="R189" i="11"/>
  <c r="R196" i="11"/>
  <c r="I106" i="11"/>
  <c r="R106" i="11"/>
  <c r="I113" i="11"/>
  <c r="R113" i="11"/>
  <c r="I124" i="11"/>
  <c r="R124" i="11"/>
  <c r="I144" i="11"/>
  <c r="R144" i="11"/>
  <c r="R151" i="11"/>
  <c r="I59" i="11"/>
  <c r="R59" i="11"/>
  <c r="I67" i="11"/>
  <c r="R67" i="11"/>
  <c r="I78" i="11"/>
  <c r="R78" i="11"/>
  <c r="I97" i="11"/>
  <c r="R97" i="11"/>
  <c r="R103" i="11"/>
  <c r="I7" i="11"/>
  <c r="R7" i="11"/>
  <c r="I14" i="11"/>
  <c r="R14" i="11"/>
  <c r="I26" i="11"/>
  <c r="R26" i="11"/>
  <c r="I44" i="11"/>
  <c r="R44" i="11"/>
  <c r="R56" i="11"/>
  <c r="R199" i="11"/>
  <c r="AF81" i="2"/>
  <c r="AF86" i="2"/>
  <c r="K173" i="11"/>
  <c r="W173" i="11"/>
  <c r="W196" i="11"/>
  <c r="K120" i="11"/>
  <c r="W120" i="11"/>
  <c r="W151" i="11"/>
  <c r="K75" i="11"/>
  <c r="W75" i="11"/>
  <c r="K82" i="11"/>
  <c r="W82" i="11"/>
  <c r="W103" i="11"/>
  <c r="K22" i="11"/>
  <c r="W22" i="11"/>
  <c r="W56" i="11"/>
  <c r="W199" i="11"/>
  <c r="AL81" i="2"/>
  <c r="AL86" i="2"/>
  <c r="E10" i="2"/>
  <c r="E5" i="2"/>
  <c r="G159" i="25"/>
  <c r="N158" i="25"/>
  <c r="G167" i="25"/>
  <c r="N166" i="25"/>
  <c r="G193" i="25"/>
  <c r="N192" i="25"/>
  <c r="N202" i="25"/>
  <c r="G108" i="25"/>
  <c r="N107" i="25"/>
  <c r="G116" i="25"/>
  <c r="N115" i="25"/>
  <c r="G146" i="25"/>
  <c r="N145" i="25"/>
  <c r="N155" i="25"/>
  <c r="G58" i="25"/>
  <c r="N57" i="25"/>
  <c r="G66" i="25"/>
  <c r="N65" i="25"/>
  <c r="G87" i="25"/>
  <c r="N86" i="25"/>
  <c r="N104" i="25"/>
  <c r="G12" i="25"/>
  <c r="N11" i="25"/>
  <c r="G47" i="25"/>
  <c r="N46" i="25"/>
  <c r="N54" i="25"/>
  <c r="N205" i="25"/>
  <c r="Z50" i="2"/>
  <c r="I163" i="25"/>
  <c r="S162" i="25"/>
  <c r="I176" i="25"/>
  <c r="S175" i="25"/>
  <c r="I186" i="25"/>
  <c r="S185" i="25"/>
  <c r="I197" i="25"/>
  <c r="I198" i="25"/>
  <c r="S196" i="25"/>
  <c r="S202" i="25"/>
  <c r="I112" i="25"/>
  <c r="S111" i="25"/>
  <c r="I128" i="25"/>
  <c r="S126" i="25"/>
  <c r="I142" i="25"/>
  <c r="S141" i="25"/>
  <c r="I150" i="25"/>
  <c r="I151" i="25"/>
  <c r="S149" i="25"/>
  <c r="S155" i="25"/>
  <c r="I62" i="25"/>
  <c r="S61" i="25"/>
  <c r="I77" i="25"/>
  <c r="S76" i="25"/>
  <c r="I93" i="25"/>
  <c r="I99" i="25"/>
  <c r="S92" i="25"/>
  <c r="S104" i="25"/>
  <c r="I8" i="25"/>
  <c r="S7" i="25"/>
  <c r="I15" i="25"/>
  <c r="I16" i="25"/>
  <c r="S14" i="25"/>
  <c r="I37" i="25"/>
  <c r="I38" i="25"/>
  <c r="I42" i="25"/>
  <c r="I43" i="25"/>
  <c r="S35" i="25"/>
  <c r="S54" i="25"/>
  <c r="S205" i="25"/>
  <c r="AF50" i="2"/>
  <c r="K181" i="25"/>
  <c r="X180" i="25"/>
  <c r="X202" i="25"/>
  <c r="K124" i="25"/>
  <c r="X123" i="25"/>
  <c r="K132" i="25"/>
  <c r="X132" i="25"/>
  <c r="X155" i="25"/>
  <c r="K74" i="25"/>
  <c r="X73" i="25"/>
  <c r="K80" i="25"/>
  <c r="X79" i="25"/>
  <c r="X104" i="25"/>
  <c r="K22" i="25"/>
  <c r="X21" i="25"/>
  <c r="K28" i="25"/>
  <c r="X28" i="25"/>
  <c r="X54" i="25"/>
  <c r="X205" i="25"/>
  <c r="AL50" i="2"/>
  <c r="C6" i="2"/>
  <c r="G160" i="25"/>
  <c r="O158" i="25"/>
  <c r="G168" i="25"/>
  <c r="O166" i="25"/>
  <c r="G194" i="25"/>
  <c r="O192" i="25"/>
  <c r="O202" i="25"/>
  <c r="G109" i="25"/>
  <c r="O107" i="25"/>
  <c r="G117" i="25"/>
  <c r="O115" i="25"/>
  <c r="G147" i="25"/>
  <c r="O145" i="25"/>
  <c r="O155" i="25"/>
  <c r="G59" i="25"/>
  <c r="O57" i="25"/>
  <c r="G67" i="25"/>
  <c r="O65" i="25"/>
  <c r="G88" i="25"/>
  <c r="G89" i="25"/>
  <c r="O86" i="25"/>
  <c r="O104" i="25"/>
  <c r="G13" i="25"/>
  <c r="O11" i="25"/>
  <c r="G48" i="25"/>
  <c r="G49" i="25"/>
  <c r="O46" i="25"/>
  <c r="O54" i="25"/>
  <c r="O205" i="25"/>
  <c r="Z51" i="2"/>
  <c r="I164" i="25"/>
  <c r="I165" i="25"/>
  <c r="T162" i="25"/>
  <c r="I177" i="25"/>
  <c r="T175" i="25"/>
  <c r="I187" i="25"/>
  <c r="T185" i="25"/>
  <c r="T202" i="25"/>
  <c r="I113" i="25"/>
  <c r="T111" i="25"/>
  <c r="T126" i="25"/>
  <c r="I143" i="25"/>
  <c r="T141" i="25"/>
  <c r="T155" i="25"/>
  <c r="I63" i="25"/>
  <c r="T61" i="25"/>
  <c r="I78" i="25"/>
  <c r="T76" i="25"/>
  <c r="I94" i="25"/>
  <c r="I95" i="25"/>
  <c r="I98" i="25"/>
  <c r="T92" i="25"/>
  <c r="T104" i="25"/>
  <c r="I9" i="25"/>
  <c r="I10" i="25"/>
  <c r="T7" i="25"/>
  <c r="I39" i="25"/>
  <c r="I40" i="25"/>
  <c r="I41" i="25"/>
  <c r="T35" i="25"/>
  <c r="T54" i="25"/>
  <c r="T205" i="25"/>
  <c r="AF51" i="2"/>
  <c r="K182" i="25"/>
  <c r="Y180" i="25"/>
  <c r="Y202" i="25"/>
  <c r="K125" i="25"/>
  <c r="Y123" i="25"/>
  <c r="K133" i="25"/>
  <c r="Y132" i="25"/>
  <c r="Y155" i="25"/>
  <c r="K75" i="25"/>
  <c r="Y73" i="25"/>
  <c r="K81" i="25"/>
  <c r="K82" i="25"/>
  <c r="Y79" i="25"/>
  <c r="Y104" i="25"/>
  <c r="K23" i="25"/>
  <c r="K24" i="25"/>
  <c r="Y21" i="25"/>
  <c r="K29" i="25"/>
  <c r="Y28" i="25"/>
  <c r="Y54" i="25"/>
  <c r="Y205" i="25"/>
  <c r="AL51" i="2"/>
  <c r="C7" i="2"/>
  <c r="G161" i="25"/>
  <c r="P158" i="25"/>
  <c r="G169" i="25"/>
  <c r="P166" i="25"/>
  <c r="G195" i="25"/>
  <c r="P192" i="25"/>
  <c r="P202" i="25"/>
  <c r="G110" i="25"/>
  <c r="P107" i="25"/>
  <c r="G148" i="25"/>
  <c r="P145" i="25"/>
  <c r="P155" i="25"/>
  <c r="G60" i="25"/>
  <c r="P57" i="25"/>
  <c r="G90" i="25"/>
  <c r="G91" i="25"/>
  <c r="P86" i="25"/>
  <c r="P104" i="25"/>
  <c r="P54" i="25"/>
  <c r="P205" i="25"/>
  <c r="Z52" i="2"/>
  <c r="I178" i="25"/>
  <c r="I179" i="25"/>
  <c r="U175" i="25"/>
  <c r="U202" i="25"/>
  <c r="I114" i="25"/>
  <c r="U111" i="25"/>
  <c r="I129" i="25"/>
  <c r="I130" i="25"/>
  <c r="I131" i="25"/>
  <c r="U126" i="25"/>
  <c r="I144" i="25"/>
  <c r="U141" i="25"/>
  <c r="U155" i="25"/>
  <c r="I64" i="25"/>
  <c r="U61" i="25"/>
  <c r="I96" i="25"/>
  <c r="I97" i="25"/>
  <c r="U92" i="25"/>
  <c r="U104" i="25"/>
  <c r="U54" i="25"/>
  <c r="U205" i="25"/>
  <c r="AF52" i="2"/>
  <c r="K183" i="25"/>
  <c r="K184" i="25"/>
  <c r="Z180" i="25"/>
  <c r="Z202" i="25"/>
  <c r="K134" i="25"/>
  <c r="K135" i="25"/>
  <c r="Z132" i="25"/>
  <c r="Z155" i="25"/>
  <c r="Z104" i="25"/>
  <c r="K30" i="25"/>
  <c r="Z28" i="25"/>
  <c r="Z54" i="25"/>
  <c r="Z205" i="25"/>
  <c r="AL52" i="2"/>
  <c r="C8" i="2"/>
  <c r="Q202" i="25"/>
  <c r="Q155" i="25"/>
  <c r="Q104" i="25"/>
  <c r="Q54" i="25"/>
  <c r="Q205" i="25"/>
  <c r="Z53" i="2"/>
  <c r="V202" i="25"/>
  <c r="V155" i="25"/>
  <c r="V104" i="25"/>
  <c r="V54" i="25"/>
  <c r="V205" i="25"/>
  <c r="AF53" i="2"/>
  <c r="AA202" i="25"/>
  <c r="K136" i="25"/>
  <c r="AA132" i="25"/>
  <c r="AA155" i="25"/>
  <c r="AA104" i="25"/>
  <c r="AA54" i="25"/>
  <c r="AA205" i="25"/>
  <c r="AL53" i="2"/>
  <c r="C9" i="2"/>
  <c r="G158" i="25"/>
  <c r="M158" i="25"/>
  <c r="G166" i="25"/>
  <c r="M166" i="25"/>
  <c r="G192" i="25"/>
  <c r="M192" i="25"/>
  <c r="M202" i="25"/>
  <c r="G107" i="25"/>
  <c r="M107" i="25"/>
  <c r="G115" i="25"/>
  <c r="M115" i="25"/>
  <c r="G145" i="25"/>
  <c r="M145" i="25"/>
  <c r="M155" i="25"/>
  <c r="G57" i="25"/>
  <c r="M57" i="25"/>
  <c r="G65" i="25"/>
  <c r="M65" i="25"/>
  <c r="G86" i="25"/>
  <c r="M86" i="25"/>
  <c r="M104" i="25"/>
  <c r="G11" i="25"/>
  <c r="M11" i="25"/>
  <c r="G46" i="25"/>
  <c r="M46" i="25"/>
  <c r="M54" i="25"/>
  <c r="M205" i="25"/>
  <c r="Z49" i="2"/>
  <c r="Z54" i="2"/>
  <c r="I162" i="25"/>
  <c r="R162" i="25"/>
  <c r="I175" i="25"/>
  <c r="R175" i="25"/>
  <c r="I185" i="25"/>
  <c r="R185" i="25"/>
  <c r="I196" i="25"/>
  <c r="R196" i="25"/>
  <c r="R202" i="25"/>
  <c r="I111" i="25"/>
  <c r="R111" i="25"/>
  <c r="I126" i="25"/>
  <c r="R126" i="25"/>
  <c r="I141" i="25"/>
  <c r="R141" i="25"/>
  <c r="I149" i="25"/>
  <c r="R149" i="25"/>
  <c r="R155" i="25"/>
  <c r="I61" i="25"/>
  <c r="R61" i="25"/>
  <c r="I76" i="25"/>
  <c r="R76" i="25"/>
  <c r="I92" i="25"/>
  <c r="I100" i="25"/>
  <c r="R92" i="25"/>
  <c r="R104" i="25"/>
  <c r="I7" i="25"/>
  <c r="R7" i="25"/>
  <c r="I14" i="25"/>
  <c r="R14" i="25"/>
  <c r="I35" i="25"/>
  <c r="I36" i="25"/>
  <c r="I44" i="25"/>
  <c r="I45" i="25"/>
  <c r="R35" i="25"/>
  <c r="R54" i="25"/>
  <c r="R205" i="25"/>
  <c r="AF49" i="2"/>
  <c r="AF54" i="2"/>
  <c r="K180" i="25"/>
  <c r="W180" i="25"/>
  <c r="W202" i="25"/>
  <c r="K123" i="25"/>
  <c r="W123" i="25"/>
  <c r="W155" i="25"/>
  <c r="K73" i="25"/>
  <c r="W73" i="25"/>
  <c r="K79" i="25"/>
  <c r="W79" i="25"/>
  <c r="W104" i="25"/>
  <c r="K21" i="25"/>
  <c r="W21" i="25"/>
  <c r="W54" i="25"/>
  <c r="W205" i="25"/>
  <c r="AL49" i="2"/>
  <c r="AL54" i="2"/>
  <c r="C10" i="2"/>
  <c r="C5" i="2"/>
  <c r="F7" i="24"/>
  <c r="H7" i="24"/>
  <c r="F8" i="24"/>
  <c r="H8" i="24"/>
  <c r="F9" i="24"/>
  <c r="H9" i="24"/>
  <c r="F10" i="24"/>
  <c r="H10" i="24"/>
  <c r="F18" i="24"/>
  <c r="H18" i="24"/>
  <c r="F19" i="24"/>
  <c r="H19" i="24"/>
  <c r="F20" i="24"/>
  <c r="H20" i="24"/>
  <c r="F21" i="24"/>
  <c r="H21" i="24"/>
  <c r="F22" i="24"/>
  <c r="H22" i="24"/>
  <c r="F23" i="24"/>
  <c r="H23" i="24"/>
  <c r="H24" i="24"/>
  <c r="H45" i="24"/>
  <c r="G113" i="2"/>
  <c r="F48" i="24"/>
  <c r="H48" i="24"/>
  <c r="F49" i="24"/>
  <c r="H49" i="24"/>
  <c r="F50" i="24"/>
  <c r="H50" i="24"/>
  <c r="F51" i="24"/>
  <c r="H51" i="24"/>
  <c r="F56" i="24"/>
  <c r="H56" i="24"/>
  <c r="F57" i="24"/>
  <c r="H57" i="24"/>
  <c r="F58" i="24"/>
  <c r="H58" i="24"/>
  <c r="F78" i="24"/>
  <c r="H78" i="24"/>
  <c r="F79" i="24"/>
  <c r="H79" i="24"/>
  <c r="F80" i="24"/>
  <c r="H80" i="24"/>
  <c r="F81" i="24"/>
  <c r="H81" i="24"/>
  <c r="F82" i="24"/>
  <c r="H82" i="24"/>
  <c r="F83" i="24"/>
  <c r="H83" i="24"/>
  <c r="H90" i="24"/>
  <c r="G114" i="2"/>
  <c r="F94" i="24"/>
  <c r="H94" i="24"/>
  <c r="F95" i="24"/>
  <c r="H95" i="24"/>
  <c r="F96" i="24"/>
  <c r="H96" i="24"/>
  <c r="F97" i="24"/>
  <c r="H97" i="24"/>
  <c r="F118" i="24"/>
  <c r="H118" i="24"/>
  <c r="F119" i="24"/>
  <c r="H119" i="24"/>
  <c r="F120" i="24"/>
  <c r="H120" i="24"/>
  <c r="F121" i="24"/>
  <c r="H121" i="24"/>
  <c r="H127" i="24"/>
  <c r="G115" i="2"/>
  <c r="F140" i="24"/>
  <c r="H140" i="24"/>
  <c r="F141" i="24"/>
  <c r="H141" i="24"/>
  <c r="F142" i="24"/>
  <c r="H142" i="24"/>
  <c r="H146" i="24"/>
  <c r="G116" i="2"/>
  <c r="G117" i="2"/>
  <c r="G146" i="24"/>
  <c r="G127" i="24"/>
  <c r="G90" i="24"/>
  <c r="G45" i="24"/>
  <c r="G149" i="24"/>
  <c r="B117" i="2"/>
  <c r="M117" i="2"/>
  <c r="Z119" i="2"/>
  <c r="F11" i="24"/>
  <c r="J11" i="24"/>
  <c r="F12" i="24"/>
  <c r="J12" i="24"/>
  <c r="F13" i="24"/>
  <c r="J13" i="24"/>
  <c r="F14" i="24"/>
  <c r="J14" i="24"/>
  <c r="F25" i="24"/>
  <c r="J25" i="24"/>
  <c r="F26" i="24"/>
  <c r="J26" i="24"/>
  <c r="F27" i="24"/>
  <c r="J27" i="24"/>
  <c r="F28" i="24"/>
  <c r="J28" i="24"/>
  <c r="F29" i="24"/>
  <c r="J29" i="24"/>
  <c r="J30" i="24"/>
  <c r="F33" i="24"/>
  <c r="J33" i="24"/>
  <c r="F34" i="24"/>
  <c r="J34" i="24"/>
  <c r="F35" i="24"/>
  <c r="J35" i="24"/>
  <c r="F36" i="24"/>
  <c r="J36" i="24"/>
  <c r="J45" i="24"/>
  <c r="H113" i="2"/>
  <c r="F52" i="24"/>
  <c r="J52" i="24"/>
  <c r="F53" i="24"/>
  <c r="J53" i="24"/>
  <c r="F54" i="24"/>
  <c r="J54" i="24"/>
  <c r="F55" i="24"/>
  <c r="J55" i="24"/>
  <c r="F66" i="24"/>
  <c r="J66" i="24"/>
  <c r="F67" i="24"/>
  <c r="J67" i="24"/>
  <c r="F68" i="24"/>
  <c r="J68" i="24"/>
  <c r="F69" i="24"/>
  <c r="J69" i="24"/>
  <c r="F70" i="24"/>
  <c r="J70" i="24"/>
  <c r="F84" i="24"/>
  <c r="J84" i="24"/>
  <c r="F85" i="24"/>
  <c r="J85" i="24"/>
  <c r="F86" i="24"/>
  <c r="J86" i="24"/>
  <c r="F87" i="24"/>
  <c r="J87" i="24"/>
  <c r="J90" i="24"/>
  <c r="H114" i="2"/>
  <c r="F98" i="24"/>
  <c r="J98" i="24"/>
  <c r="F99" i="24"/>
  <c r="J99" i="24"/>
  <c r="F100" i="24"/>
  <c r="J100" i="24"/>
  <c r="F101" i="24"/>
  <c r="J101" i="24"/>
  <c r="F102" i="24"/>
  <c r="J102" i="24"/>
  <c r="F107" i="24"/>
  <c r="J107" i="24"/>
  <c r="F108" i="24"/>
  <c r="J108" i="24"/>
  <c r="F109" i="24"/>
  <c r="J109" i="24"/>
  <c r="F110" i="24"/>
  <c r="J110" i="24"/>
  <c r="F122" i="24"/>
  <c r="J122" i="24"/>
  <c r="F123" i="24"/>
  <c r="J123" i="24"/>
  <c r="F124" i="24"/>
  <c r="J124" i="24"/>
  <c r="F125" i="24"/>
  <c r="J125" i="24"/>
  <c r="J127" i="24"/>
  <c r="H115" i="2"/>
  <c r="F130" i="24"/>
  <c r="J130" i="24"/>
  <c r="F131" i="24"/>
  <c r="J131" i="24"/>
  <c r="F132" i="24"/>
  <c r="J132" i="24"/>
  <c r="F133" i="24"/>
  <c r="J133" i="24"/>
  <c r="F143" i="24"/>
  <c r="J143" i="24"/>
  <c r="F144" i="24"/>
  <c r="J144" i="24"/>
  <c r="F145" i="24"/>
  <c r="J145" i="24"/>
  <c r="J146" i="24"/>
  <c r="H116" i="2"/>
  <c r="H117" i="2"/>
  <c r="I146" i="24"/>
  <c r="I127" i="24"/>
  <c r="I90" i="24"/>
  <c r="I45" i="24"/>
  <c r="I149" i="24"/>
  <c r="C117" i="2"/>
  <c r="N117" i="2"/>
  <c r="AF119" i="2"/>
  <c r="F37" i="24"/>
  <c r="L37" i="24"/>
  <c r="F38" i="24"/>
  <c r="L38" i="24"/>
  <c r="F39" i="24"/>
  <c r="L39" i="24"/>
  <c r="F40" i="24"/>
  <c r="L40" i="24"/>
  <c r="F41" i="24"/>
  <c r="L41" i="24"/>
  <c r="L42" i="24"/>
  <c r="L45" i="24"/>
  <c r="I113" i="2"/>
  <c r="F63" i="24"/>
  <c r="L63" i="24"/>
  <c r="F64" i="24"/>
  <c r="L64" i="24"/>
  <c r="F65" i="24"/>
  <c r="L65" i="24"/>
  <c r="F71" i="24"/>
  <c r="L71" i="24"/>
  <c r="F72" i="24"/>
  <c r="L72" i="24"/>
  <c r="F73" i="24"/>
  <c r="L73" i="24"/>
  <c r="F74" i="24"/>
  <c r="L74" i="24"/>
  <c r="L90" i="24"/>
  <c r="I114" i="2"/>
  <c r="F111" i="24"/>
  <c r="L111" i="24"/>
  <c r="F112" i="24"/>
  <c r="L112" i="24"/>
  <c r="F113" i="24"/>
  <c r="L113" i="24"/>
  <c r="F114" i="24"/>
  <c r="L114" i="24"/>
  <c r="L127" i="24"/>
  <c r="I115" i="2"/>
  <c r="F134" i="24"/>
  <c r="L134" i="24"/>
  <c r="F135" i="24"/>
  <c r="L135" i="24"/>
  <c r="F136" i="24"/>
  <c r="L136" i="24"/>
  <c r="L146" i="24"/>
  <c r="I116" i="2"/>
  <c r="I117" i="2"/>
  <c r="K146" i="24"/>
  <c r="K127" i="24"/>
  <c r="K90" i="24"/>
  <c r="K45" i="24"/>
  <c r="K149" i="24"/>
  <c r="D117" i="2"/>
  <c r="O117" i="2"/>
  <c r="AL119" i="2"/>
  <c r="M10" i="2"/>
  <c r="K10" i="2"/>
  <c r="D10" i="2"/>
  <c r="M9" i="2"/>
  <c r="F11" i="11"/>
  <c r="H11" i="11"/>
  <c r="F12" i="11"/>
  <c r="H12" i="11"/>
  <c r="F13" i="11"/>
  <c r="H13" i="11"/>
  <c r="F40" i="11"/>
  <c r="H40" i="11"/>
  <c r="F41" i="11"/>
  <c r="H41" i="11"/>
  <c r="F42" i="11"/>
  <c r="H42" i="11"/>
  <c r="F43" i="11"/>
  <c r="H43" i="11"/>
  <c r="F48" i="11"/>
  <c r="H48" i="11"/>
  <c r="F49" i="11"/>
  <c r="H49" i="11"/>
  <c r="F50" i="11"/>
  <c r="H50" i="11"/>
  <c r="F51" i="11"/>
  <c r="H51" i="11"/>
  <c r="H56" i="11"/>
  <c r="G81" i="2"/>
  <c r="F63" i="11"/>
  <c r="H63" i="11"/>
  <c r="F64" i="11"/>
  <c r="H64" i="11"/>
  <c r="F65" i="11"/>
  <c r="H65" i="11"/>
  <c r="F66" i="11"/>
  <c r="H66" i="11"/>
  <c r="F91" i="11"/>
  <c r="H91" i="11"/>
  <c r="F92" i="11"/>
  <c r="H92" i="11"/>
  <c r="F93" i="11"/>
  <c r="H93" i="11"/>
  <c r="F94" i="11"/>
  <c r="H94" i="11"/>
  <c r="F95" i="11"/>
  <c r="H95" i="11"/>
  <c r="F96" i="11"/>
  <c r="H96" i="11"/>
  <c r="H103" i="11"/>
  <c r="G82" i="2"/>
  <c r="F143" i="11"/>
  <c r="H143" i="11"/>
  <c r="F110" i="11"/>
  <c r="H110" i="11"/>
  <c r="F111" i="11"/>
  <c r="H111" i="11"/>
  <c r="F112" i="11"/>
  <c r="H112" i="11"/>
  <c r="F140" i="11"/>
  <c r="H140" i="11"/>
  <c r="F141" i="11"/>
  <c r="H141" i="11"/>
  <c r="F142" i="11"/>
  <c r="H142" i="11"/>
  <c r="H151" i="11"/>
  <c r="G83" i="2"/>
  <c r="F154" i="11"/>
  <c r="H154" i="11"/>
  <c r="F155" i="11"/>
  <c r="H155" i="11"/>
  <c r="F156" i="11"/>
  <c r="H156" i="11"/>
  <c r="F157" i="11"/>
  <c r="H157" i="11"/>
  <c r="F184" i="11"/>
  <c r="H184" i="11"/>
  <c r="F185" i="11"/>
  <c r="H185" i="11"/>
  <c r="F186" i="11"/>
  <c r="H186" i="11"/>
  <c r="F187" i="11"/>
  <c r="H187" i="11"/>
  <c r="F188" i="11"/>
  <c r="H188" i="11"/>
  <c r="H196" i="11"/>
  <c r="G84" i="2"/>
  <c r="G85" i="2"/>
  <c r="G196" i="11"/>
  <c r="G151" i="11"/>
  <c r="G103" i="11"/>
  <c r="G56" i="11"/>
  <c r="G199" i="11"/>
  <c r="B85" i="2"/>
  <c r="M85" i="2"/>
  <c r="Z87" i="2"/>
  <c r="F7" i="11"/>
  <c r="J7" i="11"/>
  <c r="F8" i="11"/>
  <c r="J8" i="11"/>
  <c r="F9" i="11"/>
  <c r="J9" i="11"/>
  <c r="F10" i="11"/>
  <c r="J10" i="11"/>
  <c r="F14" i="11"/>
  <c r="J14" i="11"/>
  <c r="F15" i="11"/>
  <c r="J15" i="11"/>
  <c r="F16" i="11"/>
  <c r="J16" i="11"/>
  <c r="F26" i="11"/>
  <c r="J26" i="11"/>
  <c r="F27" i="11"/>
  <c r="J27" i="11"/>
  <c r="F28" i="11"/>
  <c r="J28" i="11"/>
  <c r="F29" i="11"/>
  <c r="J29" i="11"/>
  <c r="F30" i="11"/>
  <c r="J30" i="11"/>
  <c r="F31" i="11"/>
  <c r="J31" i="11"/>
  <c r="F44" i="11"/>
  <c r="J44" i="11"/>
  <c r="F45" i="11"/>
  <c r="J45" i="11"/>
  <c r="F46" i="11"/>
  <c r="J46" i="11"/>
  <c r="F47" i="11"/>
  <c r="J47" i="11"/>
  <c r="J56" i="11"/>
  <c r="H81" i="2"/>
  <c r="F59" i="11"/>
  <c r="J59" i="11"/>
  <c r="F60" i="11"/>
  <c r="J60" i="11"/>
  <c r="F61" i="11"/>
  <c r="J61" i="11"/>
  <c r="F62" i="11"/>
  <c r="J62" i="11"/>
  <c r="F67" i="11"/>
  <c r="J67" i="11"/>
  <c r="F68" i="11"/>
  <c r="J68" i="11"/>
  <c r="F69" i="11"/>
  <c r="J69" i="11"/>
  <c r="F70" i="11"/>
  <c r="J70" i="11"/>
  <c r="F78" i="11"/>
  <c r="J78" i="11"/>
  <c r="F79" i="11"/>
  <c r="J79" i="11"/>
  <c r="F80" i="11"/>
  <c r="J80" i="11"/>
  <c r="F81" i="11"/>
  <c r="J81" i="11"/>
  <c r="F97" i="11"/>
  <c r="J97" i="11"/>
  <c r="F98" i="11"/>
  <c r="J98" i="11"/>
  <c r="F99" i="11"/>
  <c r="J99" i="11"/>
  <c r="J103" i="11"/>
  <c r="H82" i="2"/>
  <c r="F106" i="11"/>
  <c r="J106" i="11"/>
  <c r="F107" i="11"/>
  <c r="J107" i="11"/>
  <c r="F108" i="11"/>
  <c r="J108" i="11"/>
  <c r="F109" i="11"/>
  <c r="J109" i="11"/>
  <c r="F113" i="11"/>
  <c r="J113" i="11"/>
  <c r="F114" i="11"/>
  <c r="J114" i="11"/>
  <c r="F115" i="11"/>
  <c r="J115" i="11"/>
  <c r="F124" i="11"/>
  <c r="J124" i="11"/>
  <c r="F125" i="11"/>
  <c r="J125" i="11"/>
  <c r="F126" i="11"/>
  <c r="J126" i="11"/>
  <c r="F127" i="11"/>
  <c r="J127" i="11"/>
  <c r="F128" i="11"/>
  <c r="J128" i="11"/>
  <c r="F129" i="11"/>
  <c r="J129" i="11"/>
  <c r="F130" i="11"/>
  <c r="J130" i="11"/>
  <c r="F144" i="11"/>
  <c r="J144" i="11"/>
  <c r="F145" i="11"/>
  <c r="J145" i="11"/>
  <c r="F146" i="11"/>
  <c r="J146" i="11"/>
  <c r="F147" i="11"/>
  <c r="J147" i="11"/>
  <c r="J151" i="11"/>
  <c r="H83" i="2"/>
  <c r="F191" i="11"/>
  <c r="J191" i="11"/>
  <c r="F161" i="11"/>
  <c r="J161" i="11"/>
  <c r="F158" i="11"/>
  <c r="J158" i="11"/>
  <c r="F159" i="11"/>
  <c r="J159" i="11"/>
  <c r="F160" i="11"/>
  <c r="J160" i="11"/>
  <c r="F166" i="11"/>
  <c r="J166" i="11"/>
  <c r="F167" i="11"/>
  <c r="J167" i="11"/>
  <c r="F168" i="11"/>
  <c r="J168" i="11"/>
  <c r="F169" i="11"/>
  <c r="J169" i="11"/>
  <c r="F170" i="11"/>
  <c r="J170" i="11"/>
  <c r="F171" i="11"/>
  <c r="J171" i="11"/>
  <c r="F172" i="11"/>
  <c r="J172" i="11"/>
  <c r="F189" i="11"/>
  <c r="J189" i="11"/>
  <c r="F190" i="11"/>
  <c r="J190" i="11"/>
  <c r="J196" i="11"/>
  <c r="H84" i="2"/>
  <c r="H85" i="2"/>
  <c r="I196" i="11"/>
  <c r="I151" i="11"/>
  <c r="I103" i="11"/>
  <c r="I56" i="11"/>
  <c r="I199" i="11"/>
  <c r="C85" i="2"/>
  <c r="N85" i="2"/>
  <c r="AF87" i="2"/>
  <c r="F25" i="11"/>
  <c r="L25" i="11"/>
  <c r="F22" i="11"/>
  <c r="L22" i="11"/>
  <c r="F23" i="11"/>
  <c r="L23" i="11"/>
  <c r="F24" i="11"/>
  <c r="L24" i="11"/>
  <c r="F32" i="11"/>
  <c r="L32" i="11"/>
  <c r="F33" i="11"/>
  <c r="L33" i="11"/>
  <c r="F34" i="11"/>
  <c r="L34" i="11"/>
  <c r="F35" i="11"/>
  <c r="L35" i="11"/>
  <c r="L56" i="11"/>
  <c r="I81" i="2"/>
  <c r="F75" i="11"/>
  <c r="L75" i="11"/>
  <c r="F76" i="11"/>
  <c r="L76" i="11"/>
  <c r="F77" i="11"/>
  <c r="L77" i="11"/>
  <c r="F82" i="11"/>
  <c r="L82" i="11"/>
  <c r="F83" i="11"/>
  <c r="L83" i="11"/>
  <c r="F84" i="11"/>
  <c r="L84" i="11"/>
  <c r="F85" i="11"/>
  <c r="L85" i="11"/>
  <c r="L103" i="11"/>
  <c r="I82" i="2"/>
  <c r="F123" i="11"/>
  <c r="L123" i="11"/>
  <c r="F120" i="11"/>
  <c r="L120" i="11"/>
  <c r="F121" i="11"/>
  <c r="L121" i="11"/>
  <c r="F122" i="11"/>
  <c r="L122" i="11"/>
  <c r="F131" i="11"/>
  <c r="K131" i="11"/>
  <c r="L131" i="11"/>
  <c r="F132" i="11"/>
  <c r="L132" i="11"/>
  <c r="F133" i="11"/>
  <c r="L133" i="11"/>
  <c r="F134" i="11"/>
  <c r="K134" i="11"/>
  <c r="L134" i="11"/>
  <c r="F135" i="11"/>
  <c r="L135" i="11"/>
  <c r="L151" i="11"/>
  <c r="I83" i="2"/>
  <c r="F173" i="11"/>
  <c r="L173" i="11"/>
  <c r="F174" i="11"/>
  <c r="L174" i="11"/>
  <c r="F175" i="11"/>
  <c r="L175" i="11"/>
  <c r="F176" i="11"/>
  <c r="L176" i="11"/>
  <c r="F177" i="11"/>
  <c r="L177" i="11"/>
  <c r="F178" i="11"/>
  <c r="L178" i="11"/>
  <c r="L196" i="11"/>
  <c r="I84" i="2"/>
  <c r="I85" i="2"/>
  <c r="K151" i="11"/>
  <c r="K196" i="11"/>
  <c r="K103" i="11"/>
  <c r="K56" i="11"/>
  <c r="K199" i="11"/>
  <c r="D85" i="2"/>
  <c r="O85" i="2"/>
  <c r="AL87" i="2"/>
  <c r="K9" i="2"/>
  <c r="F11" i="25"/>
  <c r="H11" i="25"/>
  <c r="F12" i="25"/>
  <c r="H12" i="25"/>
  <c r="F13" i="25"/>
  <c r="H13" i="25"/>
  <c r="F46" i="25"/>
  <c r="H46" i="25"/>
  <c r="F47" i="25"/>
  <c r="H47" i="25"/>
  <c r="F48" i="25"/>
  <c r="H48" i="25"/>
  <c r="F49" i="25"/>
  <c r="H49" i="25"/>
  <c r="H54" i="25"/>
  <c r="G49" i="2"/>
  <c r="F57" i="25"/>
  <c r="H57" i="25"/>
  <c r="F58" i="25"/>
  <c r="H58" i="25"/>
  <c r="F59" i="25"/>
  <c r="H59" i="25"/>
  <c r="F60" i="25"/>
  <c r="H60" i="25"/>
  <c r="F65" i="25"/>
  <c r="H65" i="25"/>
  <c r="F66" i="25"/>
  <c r="H66" i="25"/>
  <c r="F67" i="25"/>
  <c r="H67" i="25"/>
  <c r="F86" i="25"/>
  <c r="H86" i="25"/>
  <c r="F87" i="25"/>
  <c r="H87" i="25"/>
  <c r="F88" i="25"/>
  <c r="H88" i="25"/>
  <c r="F89" i="25"/>
  <c r="H89" i="25"/>
  <c r="F90" i="25"/>
  <c r="H90" i="25"/>
  <c r="F91" i="25"/>
  <c r="H91" i="25"/>
  <c r="H104" i="25"/>
  <c r="G50" i="2"/>
  <c r="F107" i="25"/>
  <c r="H107" i="25"/>
  <c r="F108" i="25"/>
  <c r="H108" i="25"/>
  <c r="F109" i="25"/>
  <c r="H109" i="25"/>
  <c r="F110" i="25"/>
  <c r="H110" i="25"/>
  <c r="F115" i="25"/>
  <c r="H115" i="25"/>
  <c r="F116" i="25"/>
  <c r="H116" i="25"/>
  <c r="F117" i="25"/>
  <c r="H117" i="25"/>
  <c r="F145" i="25"/>
  <c r="H145" i="25"/>
  <c r="F146" i="25"/>
  <c r="H146" i="25"/>
  <c r="F147" i="25"/>
  <c r="H147" i="25"/>
  <c r="F148" i="25"/>
  <c r="H148" i="25"/>
  <c r="H155" i="25"/>
  <c r="G51" i="2"/>
  <c r="F158" i="25"/>
  <c r="H158" i="25"/>
  <c r="F159" i="25"/>
  <c r="H159" i="25"/>
  <c r="F160" i="25"/>
  <c r="H160" i="25"/>
  <c r="F161" i="25"/>
  <c r="H161" i="25"/>
  <c r="F166" i="25"/>
  <c r="H166" i="25"/>
  <c r="F167" i="25"/>
  <c r="H167" i="25"/>
  <c r="F168" i="25"/>
  <c r="H168" i="25"/>
  <c r="F169" i="25"/>
  <c r="H169" i="25"/>
  <c r="F192" i="25"/>
  <c r="H192" i="25"/>
  <c r="F193" i="25"/>
  <c r="H193" i="25"/>
  <c r="F194" i="25"/>
  <c r="H194" i="25"/>
  <c r="F195" i="25"/>
  <c r="H195" i="25"/>
  <c r="H202" i="25"/>
  <c r="G52" i="2"/>
  <c r="G53" i="2"/>
  <c r="G202" i="25"/>
  <c r="G155" i="25"/>
  <c r="G104" i="25"/>
  <c r="G54" i="25"/>
  <c r="G205" i="25"/>
  <c r="B53" i="2"/>
  <c r="M53" i="2"/>
  <c r="Z55" i="2"/>
  <c r="F7" i="25"/>
  <c r="J7" i="25"/>
  <c r="F8" i="25"/>
  <c r="J8" i="25"/>
  <c r="F9" i="25"/>
  <c r="J9" i="25"/>
  <c r="F10" i="25"/>
  <c r="J10" i="25"/>
  <c r="F14" i="25"/>
  <c r="J14" i="25"/>
  <c r="F15" i="25"/>
  <c r="J15" i="25"/>
  <c r="F16" i="25"/>
  <c r="J16" i="25"/>
  <c r="F35" i="25"/>
  <c r="J35" i="25"/>
  <c r="F36" i="25"/>
  <c r="J36" i="25"/>
  <c r="F37" i="25"/>
  <c r="J37" i="25"/>
  <c r="F38" i="25"/>
  <c r="J38" i="25"/>
  <c r="F39" i="25"/>
  <c r="J39" i="25"/>
  <c r="F40" i="25"/>
  <c r="J40" i="25"/>
  <c r="F41" i="25"/>
  <c r="J41" i="25"/>
  <c r="F42" i="25"/>
  <c r="J42" i="25"/>
  <c r="F43" i="25"/>
  <c r="J43" i="25"/>
  <c r="F44" i="25"/>
  <c r="J44" i="25"/>
  <c r="F45" i="25"/>
  <c r="J45" i="25"/>
  <c r="J54" i="25"/>
  <c r="H49" i="2"/>
  <c r="F61" i="25"/>
  <c r="J61" i="25"/>
  <c r="F62" i="25"/>
  <c r="J62" i="25"/>
  <c r="F63" i="25"/>
  <c r="J63" i="25"/>
  <c r="F64" i="25"/>
  <c r="J64" i="25"/>
  <c r="F76" i="25"/>
  <c r="J76" i="25"/>
  <c r="F77" i="25"/>
  <c r="J77" i="25"/>
  <c r="F78" i="25"/>
  <c r="J78" i="25"/>
  <c r="F92" i="25"/>
  <c r="J92" i="25"/>
  <c r="F93" i="25"/>
  <c r="J93" i="25"/>
  <c r="F94" i="25"/>
  <c r="J94" i="25"/>
  <c r="F95" i="25"/>
  <c r="J95" i="25"/>
  <c r="F96" i="25"/>
  <c r="J96" i="25"/>
  <c r="F97" i="25"/>
  <c r="J97" i="25"/>
  <c r="F98" i="25"/>
  <c r="J98" i="25"/>
  <c r="F99" i="25"/>
  <c r="J99" i="25"/>
  <c r="F100" i="25"/>
  <c r="J100" i="25"/>
  <c r="J104" i="25"/>
  <c r="H50" i="2"/>
  <c r="F111" i="25"/>
  <c r="J111" i="25"/>
  <c r="F112" i="25"/>
  <c r="J112" i="25"/>
  <c r="F113" i="25"/>
  <c r="J113" i="25"/>
  <c r="F114" i="25"/>
  <c r="J114" i="25"/>
  <c r="F126" i="25"/>
  <c r="J126" i="25"/>
  <c r="F127" i="25"/>
  <c r="I127" i="25"/>
  <c r="J127" i="25"/>
  <c r="F128" i="25"/>
  <c r="J128" i="25"/>
  <c r="F129" i="25"/>
  <c r="J129" i="25"/>
  <c r="F130" i="25"/>
  <c r="J130" i="25"/>
  <c r="F131" i="25"/>
  <c r="J131" i="25"/>
  <c r="F141" i="25"/>
  <c r="J141" i="25"/>
  <c r="F142" i="25"/>
  <c r="J142" i="25"/>
  <c r="F143" i="25"/>
  <c r="J143" i="25"/>
  <c r="F144" i="25"/>
  <c r="J144" i="25"/>
  <c r="F149" i="25"/>
  <c r="J149" i="25"/>
  <c r="F150" i="25"/>
  <c r="J150" i="25"/>
  <c r="F151" i="25"/>
  <c r="J151" i="25"/>
  <c r="J155" i="25"/>
  <c r="H51" i="2"/>
  <c r="F162" i="25"/>
  <c r="J162" i="25"/>
  <c r="F163" i="25"/>
  <c r="J163" i="25"/>
  <c r="F164" i="25"/>
  <c r="J164" i="25"/>
  <c r="F165" i="25"/>
  <c r="J165" i="25"/>
  <c r="F175" i="25"/>
  <c r="J175" i="25"/>
  <c r="F176" i="25"/>
  <c r="J176" i="25"/>
  <c r="F177" i="25"/>
  <c r="J177" i="25"/>
  <c r="F178" i="25"/>
  <c r="J178" i="25"/>
  <c r="F179" i="25"/>
  <c r="J179" i="25"/>
  <c r="F185" i="25"/>
  <c r="J185" i="25"/>
  <c r="F186" i="25"/>
  <c r="J186" i="25"/>
  <c r="F187" i="25"/>
  <c r="J187" i="25"/>
  <c r="F196" i="25"/>
  <c r="J196" i="25"/>
  <c r="F197" i="25"/>
  <c r="J197" i="25"/>
  <c r="F198" i="25"/>
  <c r="J198" i="25"/>
  <c r="J202" i="25"/>
  <c r="H52" i="2"/>
  <c r="H53" i="2"/>
  <c r="I202" i="25"/>
  <c r="I155" i="25"/>
  <c r="I104" i="25"/>
  <c r="I54" i="25"/>
  <c r="I205" i="25"/>
  <c r="C53" i="2"/>
  <c r="N53" i="2"/>
  <c r="AF55" i="2"/>
  <c r="F21" i="25"/>
  <c r="L21" i="25"/>
  <c r="F22" i="25"/>
  <c r="L22" i="25"/>
  <c r="F23" i="25"/>
  <c r="L23" i="25"/>
  <c r="F24" i="25"/>
  <c r="L24" i="25"/>
  <c r="F28" i="25"/>
  <c r="L28" i="25"/>
  <c r="F29" i="25"/>
  <c r="L29" i="25"/>
  <c r="F30" i="25"/>
  <c r="L30" i="25"/>
  <c r="L54" i="25"/>
  <c r="I49" i="2"/>
  <c r="F73" i="25"/>
  <c r="L73" i="25"/>
  <c r="F74" i="25"/>
  <c r="L74" i="25"/>
  <c r="F75" i="25"/>
  <c r="L75" i="25"/>
  <c r="F79" i="25"/>
  <c r="L79" i="25"/>
  <c r="F80" i="25"/>
  <c r="L80" i="25"/>
  <c r="F81" i="25"/>
  <c r="L81" i="25"/>
  <c r="F82" i="25"/>
  <c r="L82" i="25"/>
  <c r="L104" i="25"/>
  <c r="I50" i="2"/>
  <c r="F123" i="25"/>
  <c r="L123" i="25"/>
  <c r="F124" i="25"/>
  <c r="L124" i="25"/>
  <c r="F125" i="25"/>
  <c r="L125" i="25"/>
  <c r="F132" i="25"/>
  <c r="L132" i="25"/>
  <c r="F133" i="25"/>
  <c r="L133" i="25"/>
  <c r="F134" i="25"/>
  <c r="L134" i="25"/>
  <c r="F135" i="25"/>
  <c r="L135" i="25"/>
  <c r="F136" i="25"/>
  <c r="L136" i="25"/>
  <c r="L155" i="25"/>
  <c r="I51" i="2"/>
  <c r="F180" i="25"/>
  <c r="L180" i="25"/>
  <c r="F181" i="25"/>
  <c r="L181" i="25"/>
  <c r="F182" i="25"/>
  <c r="L182" i="25"/>
  <c r="F183" i="25"/>
  <c r="L183" i="25"/>
  <c r="F184" i="25"/>
  <c r="L184" i="25"/>
  <c r="L202" i="25"/>
  <c r="I52" i="2"/>
  <c r="I53" i="2"/>
  <c r="K202" i="25"/>
  <c r="K155" i="25"/>
  <c r="K104" i="25"/>
  <c r="K54" i="25"/>
  <c r="K205" i="25"/>
  <c r="D53" i="2"/>
  <c r="O53" i="2"/>
  <c r="AL55" i="2"/>
  <c r="D9" i="2"/>
  <c r="M8" i="2"/>
  <c r="K8" i="2"/>
  <c r="D8" i="2"/>
  <c r="M7" i="2"/>
  <c r="K7" i="2"/>
  <c r="D7" i="2"/>
  <c r="M6" i="2"/>
  <c r="K6" i="2"/>
  <c r="D6" i="2"/>
  <c r="M5" i="2"/>
  <c r="K5" i="2"/>
  <c r="D5" i="2"/>
  <c r="J81" i="2"/>
  <c r="J82" i="2"/>
  <c r="J83" i="2"/>
  <c r="J84" i="2"/>
  <c r="J85" i="2"/>
  <c r="E85" i="2"/>
  <c r="K85" i="2"/>
  <c r="B84" i="2"/>
  <c r="C84" i="2"/>
  <c r="D84" i="2"/>
  <c r="E84" i="2"/>
  <c r="K84" i="2"/>
  <c r="B83" i="2"/>
  <c r="C83" i="2"/>
  <c r="D83" i="2"/>
  <c r="E83" i="2"/>
  <c r="K83" i="2"/>
  <c r="B82" i="2"/>
  <c r="C82" i="2"/>
  <c r="D82" i="2"/>
  <c r="E82" i="2"/>
  <c r="K82" i="2"/>
  <c r="B81" i="2"/>
  <c r="C81" i="2"/>
  <c r="D81" i="2"/>
  <c r="E81" i="2"/>
  <c r="K81" i="2"/>
  <c r="J49" i="2"/>
  <c r="J50" i="2"/>
  <c r="J51" i="2"/>
  <c r="J52" i="2"/>
  <c r="J53" i="2"/>
  <c r="E53" i="2"/>
  <c r="K53" i="2"/>
  <c r="B52" i="2"/>
  <c r="C52" i="2"/>
  <c r="D52" i="2"/>
  <c r="E52" i="2"/>
  <c r="K52" i="2"/>
  <c r="B51" i="2"/>
  <c r="C51" i="2"/>
  <c r="D51" i="2"/>
  <c r="E51" i="2"/>
  <c r="K51" i="2"/>
  <c r="B50" i="2"/>
  <c r="C50" i="2"/>
  <c r="D50" i="2"/>
  <c r="E50" i="2"/>
  <c r="K50" i="2"/>
  <c r="B49" i="2"/>
  <c r="C49" i="2"/>
  <c r="D49" i="2"/>
  <c r="E49" i="2"/>
  <c r="K49" i="2"/>
  <c r="J114" i="2"/>
  <c r="B114" i="2"/>
  <c r="C114" i="2"/>
  <c r="D114" i="2"/>
  <c r="E114" i="2"/>
  <c r="K114" i="2"/>
  <c r="J115" i="2"/>
  <c r="B115" i="2"/>
  <c r="C115" i="2"/>
  <c r="D115" i="2"/>
  <c r="E115" i="2"/>
  <c r="K115" i="2"/>
  <c r="J116" i="2"/>
  <c r="B116" i="2"/>
  <c r="C116" i="2"/>
  <c r="D116" i="2"/>
  <c r="E116" i="2"/>
  <c r="K116" i="2"/>
  <c r="J113" i="2"/>
  <c r="J117" i="2"/>
  <c r="E117" i="2"/>
  <c r="K117" i="2"/>
  <c r="B113" i="2"/>
  <c r="C113" i="2"/>
  <c r="D113" i="2"/>
  <c r="E113" i="2"/>
  <c r="K113" i="2"/>
  <c r="D112" i="11"/>
  <c r="D13" i="11"/>
  <c r="O52" i="2"/>
  <c r="AK53" i="2"/>
  <c r="AE53" i="2"/>
  <c r="Y53" i="2"/>
  <c r="AK52" i="2"/>
  <c r="AE52" i="2"/>
  <c r="Y52" i="2"/>
  <c r="AK51" i="2"/>
  <c r="AE51" i="2"/>
  <c r="Y51" i="2"/>
  <c r="AK50" i="2"/>
  <c r="AE50" i="2"/>
  <c r="Y50" i="2"/>
  <c r="AK49" i="2"/>
  <c r="AE49" i="2"/>
  <c r="Y49" i="2"/>
  <c r="AJ53" i="2"/>
  <c r="AD53" i="2"/>
  <c r="X53" i="2"/>
  <c r="AJ52" i="2"/>
  <c r="AD52" i="2"/>
  <c r="X52" i="2"/>
  <c r="AJ51" i="2"/>
  <c r="AD51" i="2"/>
  <c r="X51" i="2"/>
  <c r="AJ50" i="2"/>
  <c r="AD50" i="2"/>
  <c r="X50" i="2"/>
  <c r="AJ49" i="2"/>
  <c r="AD49" i="2"/>
  <c r="X49" i="2"/>
  <c r="AI53" i="2"/>
  <c r="AC53" i="2"/>
  <c r="W53" i="2"/>
  <c r="AI52" i="2"/>
  <c r="AC52" i="2"/>
  <c r="W52" i="2"/>
  <c r="AI51" i="2"/>
  <c r="AC51" i="2"/>
  <c r="W51" i="2"/>
  <c r="AI50" i="2"/>
  <c r="AC50" i="2"/>
  <c r="W50" i="2"/>
  <c r="AI49" i="2"/>
  <c r="AC49" i="2"/>
  <c r="W49" i="2"/>
  <c r="M52" i="2"/>
  <c r="M51" i="2"/>
  <c r="M50" i="2"/>
  <c r="M49" i="2"/>
  <c r="H205" i="25"/>
  <c r="J205" i="25"/>
  <c r="L205" i="25"/>
  <c r="AH53" i="2"/>
  <c r="AB53" i="2"/>
  <c r="V53" i="2"/>
  <c r="AH52" i="2"/>
  <c r="AB52" i="2"/>
  <c r="V52" i="2"/>
  <c r="AH51" i="2"/>
  <c r="AB51" i="2"/>
  <c r="V51" i="2"/>
  <c r="AH50" i="2"/>
  <c r="AB50" i="2"/>
  <c r="V50" i="2"/>
  <c r="AH49" i="2"/>
  <c r="AB49" i="2"/>
  <c r="V49" i="2"/>
  <c r="AK55" i="2"/>
  <c r="O51" i="2"/>
  <c r="AJ55" i="2"/>
  <c r="O50" i="2"/>
  <c r="AI55" i="2"/>
  <c r="O49" i="2"/>
  <c r="AH55" i="2"/>
  <c r="N52" i="2"/>
  <c r="AE55" i="2"/>
  <c r="N51" i="2"/>
  <c r="AD55" i="2"/>
  <c r="N50" i="2"/>
  <c r="AC55" i="2"/>
  <c r="N49" i="2"/>
  <c r="AB55" i="2"/>
  <c r="Y55" i="2"/>
  <c r="X55" i="2"/>
  <c r="W55" i="2"/>
  <c r="V55" i="2"/>
  <c r="AK54" i="2"/>
  <c r="AJ54" i="2"/>
  <c r="AI54" i="2"/>
  <c r="AH54" i="2"/>
  <c r="AE54" i="2"/>
  <c r="AD54" i="2"/>
  <c r="AC54" i="2"/>
  <c r="AB54" i="2"/>
  <c r="Y54" i="2"/>
  <c r="X54" i="2"/>
  <c r="W54" i="2"/>
  <c r="V54" i="2"/>
  <c r="AS51" i="2"/>
  <c r="AR51" i="2"/>
  <c r="AQ51" i="2"/>
  <c r="AP51" i="2"/>
  <c r="AO51" i="2"/>
  <c r="AS50" i="2"/>
  <c r="AR50" i="2"/>
  <c r="AQ50" i="2"/>
  <c r="AP50" i="2"/>
  <c r="AO50" i="2"/>
  <c r="AS49" i="2"/>
  <c r="AR49" i="2"/>
  <c r="AQ49" i="2"/>
  <c r="AP49" i="2"/>
  <c r="AO49" i="2"/>
  <c r="AK117" i="2"/>
  <c r="AK116" i="2"/>
  <c r="AK115" i="2"/>
  <c r="AK114" i="2"/>
  <c r="AK113" i="2"/>
  <c r="AJ117" i="2"/>
  <c r="AJ116" i="2"/>
  <c r="AJ115" i="2"/>
  <c r="AJ114" i="2"/>
  <c r="AJ113" i="2"/>
  <c r="AE117" i="2"/>
  <c r="AE116" i="2"/>
  <c r="AE115" i="2"/>
  <c r="AE114" i="2"/>
  <c r="AE113" i="2"/>
  <c r="AD117" i="2"/>
  <c r="AD116" i="2"/>
  <c r="AD115" i="2"/>
  <c r="AD114" i="2"/>
  <c r="AD113" i="2"/>
  <c r="J149" i="24"/>
  <c r="L149" i="24"/>
  <c r="H149" i="24"/>
  <c r="Y117" i="2"/>
  <c r="Y116" i="2"/>
  <c r="Y115" i="2"/>
  <c r="Y114" i="2"/>
  <c r="Y113" i="2"/>
  <c r="X117" i="2"/>
  <c r="X116" i="2"/>
  <c r="X115" i="2"/>
  <c r="X114" i="2"/>
  <c r="X113" i="2"/>
  <c r="AI117" i="2"/>
  <c r="AI116" i="2"/>
  <c r="AI115" i="2"/>
  <c r="AI114" i="2"/>
  <c r="AI113" i="2"/>
  <c r="AC117" i="2"/>
  <c r="AC116" i="2"/>
  <c r="AC115" i="2"/>
  <c r="AC114" i="2"/>
  <c r="AC113" i="2"/>
  <c r="W117" i="2"/>
  <c r="W116" i="2"/>
  <c r="W115" i="2"/>
  <c r="W114" i="2"/>
  <c r="W113" i="2"/>
  <c r="AH117" i="2"/>
  <c r="AH116" i="2"/>
  <c r="AH115" i="2"/>
  <c r="AH114" i="2"/>
  <c r="AH113" i="2"/>
  <c r="AB117" i="2"/>
  <c r="AB116" i="2"/>
  <c r="AB115" i="2"/>
  <c r="AB114" i="2"/>
  <c r="AB113" i="2"/>
  <c r="V117" i="2"/>
  <c r="V116" i="2"/>
  <c r="V115" i="2"/>
  <c r="V114" i="2"/>
  <c r="V113" i="2"/>
  <c r="O114" i="2"/>
  <c r="O115" i="2"/>
  <c r="O116" i="2"/>
  <c r="O113" i="2"/>
  <c r="N114" i="2"/>
  <c r="N115" i="2"/>
  <c r="N116" i="2"/>
  <c r="N113" i="2"/>
  <c r="M116" i="2"/>
  <c r="M115" i="2"/>
  <c r="M114" i="2"/>
  <c r="M113" i="2"/>
  <c r="AK119" i="2"/>
  <c r="AJ119" i="2"/>
  <c r="AI119" i="2"/>
  <c r="AH119" i="2"/>
  <c r="AE119" i="2"/>
  <c r="AD119" i="2"/>
  <c r="AC119" i="2"/>
  <c r="AB119" i="2"/>
  <c r="Y119" i="2"/>
  <c r="X119" i="2"/>
  <c r="W119" i="2"/>
  <c r="V119" i="2"/>
  <c r="AK118" i="2"/>
  <c r="AJ118" i="2"/>
  <c r="AI118" i="2"/>
  <c r="AH118" i="2"/>
  <c r="AE118" i="2"/>
  <c r="AD118" i="2"/>
  <c r="AC118" i="2"/>
  <c r="AB118" i="2"/>
  <c r="Y118" i="2"/>
  <c r="X118" i="2"/>
  <c r="W118" i="2"/>
  <c r="V118" i="2"/>
  <c r="AS115" i="2"/>
  <c r="AR115" i="2"/>
  <c r="AQ115" i="2"/>
  <c r="AP115" i="2"/>
  <c r="AO115" i="2"/>
  <c r="AS114" i="2"/>
  <c r="AR114" i="2"/>
  <c r="AQ114" i="2"/>
  <c r="AP114" i="2"/>
  <c r="AO114" i="2"/>
  <c r="AS113" i="2"/>
  <c r="AR113" i="2"/>
  <c r="AQ113" i="2"/>
  <c r="AP113" i="2"/>
  <c r="AO113" i="2"/>
  <c r="F42" i="24"/>
  <c r="F30" i="24"/>
  <c r="F24" i="24"/>
  <c r="AS83" i="2"/>
  <c r="AK81" i="2"/>
  <c r="AK82" i="2"/>
  <c r="AK83" i="2"/>
  <c r="AK84" i="2"/>
  <c r="AK85" i="2"/>
  <c r="AK86" i="2"/>
  <c r="AE81" i="2"/>
  <c r="AE82" i="2"/>
  <c r="AE83" i="2"/>
  <c r="AE84" i="2"/>
  <c r="AE85" i="2"/>
  <c r="AE86" i="2"/>
  <c r="Y81" i="2"/>
  <c r="Y82" i="2"/>
  <c r="Y83" i="2"/>
  <c r="Y84" i="2"/>
  <c r="Y85" i="2"/>
  <c r="Y86" i="2"/>
  <c r="AR83" i="2"/>
  <c r="AJ81" i="2"/>
  <c r="AJ82" i="2"/>
  <c r="AJ83" i="2"/>
  <c r="AJ84" i="2"/>
  <c r="AJ85" i="2"/>
  <c r="AJ86" i="2"/>
  <c r="AD81" i="2"/>
  <c r="AD82" i="2"/>
  <c r="AD83" i="2"/>
  <c r="AD84" i="2"/>
  <c r="AD85" i="2"/>
  <c r="AD86" i="2"/>
  <c r="X81" i="2"/>
  <c r="X82" i="2"/>
  <c r="X83" i="2"/>
  <c r="X84" i="2"/>
  <c r="X85" i="2"/>
  <c r="X86" i="2"/>
  <c r="AQ83" i="2"/>
  <c r="AI81" i="2"/>
  <c r="AI82" i="2"/>
  <c r="AI83" i="2"/>
  <c r="AI84" i="2"/>
  <c r="AI85" i="2"/>
  <c r="AI86" i="2"/>
  <c r="AC81" i="2"/>
  <c r="AC82" i="2"/>
  <c r="AC83" i="2"/>
  <c r="AC84" i="2"/>
  <c r="AC85" i="2"/>
  <c r="AC86" i="2"/>
  <c r="W81" i="2"/>
  <c r="W82" i="2"/>
  <c r="W83" i="2"/>
  <c r="W84" i="2"/>
  <c r="W85" i="2"/>
  <c r="W86" i="2"/>
  <c r="AP83" i="2"/>
  <c r="AH81" i="2"/>
  <c r="AH82" i="2"/>
  <c r="AH83" i="2"/>
  <c r="AH84" i="2"/>
  <c r="AH85" i="2"/>
  <c r="AH86" i="2"/>
  <c r="AB81" i="2"/>
  <c r="AB82" i="2"/>
  <c r="AB83" i="2"/>
  <c r="AB84" i="2"/>
  <c r="AB85" i="2"/>
  <c r="AB86" i="2"/>
  <c r="V81" i="2"/>
  <c r="V82" i="2"/>
  <c r="V83" i="2"/>
  <c r="V84" i="2"/>
  <c r="V85" i="2"/>
  <c r="V86" i="2"/>
  <c r="AO83" i="2"/>
  <c r="AS82" i="2"/>
  <c r="AR82" i="2"/>
  <c r="AQ82" i="2"/>
  <c r="AP82" i="2"/>
  <c r="AO82" i="2"/>
  <c r="AS81" i="2"/>
  <c r="AR81" i="2"/>
  <c r="AQ81" i="2"/>
  <c r="AP81" i="2"/>
  <c r="AO81" i="2"/>
  <c r="O84" i="2"/>
  <c r="AK87" i="2"/>
  <c r="O83" i="2"/>
  <c r="AJ87" i="2"/>
  <c r="O82" i="2"/>
  <c r="AI87" i="2"/>
  <c r="O81" i="2"/>
  <c r="AH87" i="2"/>
  <c r="N84" i="2"/>
  <c r="AE87" i="2"/>
  <c r="N83" i="2"/>
  <c r="AD87" i="2"/>
  <c r="N82" i="2"/>
  <c r="AC87" i="2"/>
  <c r="N81" i="2"/>
  <c r="AB87" i="2"/>
  <c r="M84" i="2"/>
  <c r="Y87" i="2"/>
  <c r="M83" i="2"/>
  <c r="X87" i="2"/>
  <c r="M82" i="2"/>
  <c r="W87" i="2"/>
  <c r="M81" i="2"/>
  <c r="V87" i="2"/>
  <c r="H199" i="11"/>
  <c r="J199" i="11"/>
  <c r="L199" i="11"/>
</calcChain>
</file>

<file path=xl/comments1.xml><?xml version="1.0" encoding="utf-8"?>
<comments xmlns="http://schemas.openxmlformats.org/spreadsheetml/2006/main">
  <authors>
    <author/>
  </authors>
  <commentList>
    <comment ref="D13" authorId="0">
      <text>
        <r>
          <rPr>
            <b/>
            <sz val="8"/>
            <color theme="1"/>
            <rFont val="Tahoma"/>
          </rPr>
          <t xml:space="preserve">Boris:
</t>
        </r>
        <r>
          <rPr>
            <sz val="8"/>
            <color theme="1"/>
            <rFont val="Tahoma"/>
          </rPr>
          <t xml:space="preserve">Rest intervals should be 3-6 minutes. </t>
        </r>
      </text>
    </comment>
  </commentList>
</comments>
</file>

<file path=xl/sharedStrings.xml><?xml version="1.0" encoding="utf-8"?>
<sst xmlns="http://schemas.openxmlformats.org/spreadsheetml/2006/main" count="705" uniqueCount="80">
  <si>
    <t>Enter your maxes here:</t>
  </si>
  <si>
    <t>Made by ChaseT 2008.05.09</t>
  </si>
  <si>
    <t>Squat</t>
  </si>
  <si>
    <t>Bench</t>
  </si>
  <si>
    <t>Deadlift</t>
  </si>
  <si>
    <t>Volume Calculations</t>
  </si>
  <si>
    <t>Dead</t>
  </si>
  <si>
    <t>Total</t>
  </si>
  <si>
    <t>#31</t>
  </si>
  <si>
    <t>Sheiko</t>
  </si>
  <si>
    <t>week 1</t>
  </si>
  <si>
    <t>1 day (Monday)</t>
  </si>
  <si>
    <t>%</t>
  </si>
  <si>
    <t>reps</t>
  </si>
  <si>
    <t>sets</t>
  </si>
  <si>
    <t>weight</t>
  </si>
  <si>
    <t>Bench press</t>
  </si>
  <si>
    <t>3 day (Wednesday)</t>
  </si>
  <si>
    <t>Deadlift from boxes</t>
  </si>
  <si>
    <t>5 day (Friday)</t>
  </si>
  <si>
    <t>week 2</t>
  </si>
  <si>
    <t>Deadlift up to knees</t>
  </si>
  <si>
    <t>week 3</t>
  </si>
  <si>
    <t>week 4</t>
  </si>
  <si>
    <t>Abs</t>
  </si>
  <si>
    <t>Good morning (standing)</t>
  </si>
  <si>
    <t>Dip</t>
  </si>
  <si>
    <t>Triceps</t>
  </si>
  <si>
    <t>Good morning (sitting)</t>
  </si>
  <si>
    <t>Deficit deadlift</t>
  </si>
  <si>
    <t>French press</t>
  </si>
  <si>
    <t>Leg press</t>
  </si>
  <si>
    <t>Leg extension</t>
  </si>
  <si>
    <t>100%-105%</t>
  </si>
  <si>
    <t>5-6-7 day</t>
  </si>
  <si>
    <t>Competition</t>
  </si>
  <si>
    <t>bench</t>
  </si>
  <si>
    <t>deadlift</t>
  </si>
  <si>
    <t>Hyperextension</t>
  </si>
  <si>
    <t>1-2</t>
  </si>
  <si>
    <t>6</t>
  </si>
  <si>
    <t>squat</t>
  </si>
  <si>
    <t>50-59</t>
  </si>
  <si>
    <t>60-69</t>
  </si>
  <si>
    <t>70-79</t>
  </si>
  <si>
    <t>80-89</t>
  </si>
  <si>
    <t>90+</t>
  </si>
  <si>
    <t>NL</t>
  </si>
  <si>
    <t xml:space="preserve">Avg. Int. </t>
  </si>
  <si>
    <t>Week 1</t>
  </si>
  <si>
    <t>Month</t>
  </si>
  <si>
    <t>Week 2</t>
  </si>
  <si>
    <t>Week 3</t>
  </si>
  <si>
    <t>Week 4</t>
  </si>
  <si>
    <t>% of Lifts</t>
  </si>
  <si>
    <t>These graphs show the type of loading</t>
  </si>
  <si>
    <t>These graphs show the focus of the loading</t>
  </si>
  <si>
    <t>if 100% is ok, then go for 105%</t>
  </si>
  <si>
    <t>Chest muscles</t>
  </si>
  <si>
    <t>Goodmorning</t>
  </si>
  <si>
    <t>4</t>
  </si>
  <si>
    <t>Incline Bench press (30 degrees)</t>
  </si>
  <si>
    <t>4 day (Friday)</t>
  </si>
  <si>
    <t>Lat muscles</t>
  </si>
  <si>
    <t>Delts</t>
  </si>
  <si>
    <t>Push up (legs are on the bench, 10-20 kg on the back)</t>
  </si>
  <si>
    <t>Deadlift up to knees (pause = 1 sec)</t>
  </si>
  <si>
    <t>Good morning (standing, light weight)</t>
  </si>
  <si>
    <t>2</t>
  </si>
  <si>
    <t>#32v2</t>
  </si>
  <si>
    <t>#37v2</t>
  </si>
  <si>
    <t>Avg Wt.</t>
  </si>
  <si>
    <t>Prep period 1</t>
  </si>
  <si>
    <t>Prep period 2</t>
  </si>
  <si>
    <t>Comp period</t>
  </si>
  <si>
    <t>Overall Summary</t>
  </si>
  <si>
    <t>Zones</t>
  </si>
  <si>
    <t>Monthly NL</t>
  </si>
  <si>
    <t>Monthly %</t>
  </si>
  <si>
    <t>75% -&gt; 80%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</si>
</sst>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6" x14ac:knownFonts="1">
    <font>
      <sz val="10"/>
      <name val="Arial CE"/>
    </font>
    <font>
      <b/>
      <sz val="10"/>
      <name val="Arial CE"/>
      <family val="2"/>
    </font>
    <font>
      <b/>
      <sz val="10"/>
      <name val="Arial CE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2"/>
      <name val="Arial CE"/>
      <family val="2"/>
    </font>
    <font>
      <b/>
      <sz val="10"/>
      <color indexed="8"/>
      <name val="Arial CE"/>
      <family val="2"/>
    </font>
    <font>
      <sz val="10"/>
      <color indexed="8"/>
      <name val="Arial CE"/>
      <family val="2"/>
    </font>
    <font>
      <b/>
      <sz val="12"/>
      <name val="Arial CE"/>
      <family val="2"/>
    </font>
    <font>
      <sz val="8"/>
      <name val="Arial CE"/>
    </font>
    <font>
      <sz val="10"/>
      <color indexed="10"/>
      <name val="Arial CE"/>
    </font>
    <font>
      <sz val="10"/>
      <color indexed="8"/>
      <name val="Arial CE"/>
    </font>
    <font>
      <u/>
      <sz val="10"/>
      <color theme="10"/>
      <name val="Arial CE"/>
    </font>
    <font>
      <u/>
      <sz val="10"/>
      <color theme="11"/>
      <name val="Arial CE"/>
    </font>
    <font>
      <b/>
      <sz val="8"/>
      <color theme="1"/>
      <name val="Tahoma"/>
    </font>
    <font>
      <sz val="8"/>
      <color theme="1"/>
      <name val="Tahoma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/>
      <bottom/>
      <diagonal/>
    </border>
    <border>
      <left/>
      <right style="thin">
        <color indexed="63"/>
      </right>
      <top/>
      <bottom/>
      <diagonal/>
    </border>
  </borders>
  <cellStyleXfs count="23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127">
    <xf numFmtId="0" fontId="0" fillId="0" borderId="0" xfId="0"/>
    <xf numFmtId="1" fontId="0" fillId="0" borderId="0" xfId="0" applyNumberFormat="1"/>
    <xf numFmtId="2" fontId="0" fillId="0" borderId="0" xfId="0" applyNumberFormat="1"/>
    <xf numFmtId="0" fontId="1" fillId="0" borderId="0" xfId="0" applyFont="1"/>
    <xf numFmtId="2" fontId="0" fillId="0" borderId="0" xfId="0" applyNumberFormat="1" applyAlignment="1">
      <alignment horizontal="center"/>
    </xf>
    <xf numFmtId="1" fontId="1" fillId="0" borderId="0" xfId="0" applyNumberFormat="1" applyFont="1"/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0" applyFont="1"/>
    <xf numFmtId="0" fontId="0" fillId="0" borderId="0" xfId="0" applyFont="1" applyAlignment="1">
      <alignment horizontal="left"/>
    </xf>
    <xf numFmtId="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1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/>
    <xf numFmtId="9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1" fontId="5" fillId="0" borderId="0" xfId="0" applyNumberFormat="1" applyFont="1" applyAlignment="1">
      <alignment horizontal="center"/>
    </xf>
    <xf numFmtId="9" fontId="0" fillId="0" borderId="0" xfId="0" applyNumberFormat="1" applyFont="1" applyAlignment="1">
      <alignment horizontal="center"/>
    </xf>
    <xf numFmtId="9" fontId="2" fillId="0" borderId="0" xfId="0" applyNumberFormat="1" applyFont="1" applyAlignment="1">
      <alignment horizontal="center"/>
    </xf>
    <xf numFmtId="0" fontId="2" fillId="2" borderId="1" xfId="0" applyFont="1" applyFill="1" applyBorder="1"/>
    <xf numFmtId="0" fontId="0" fillId="2" borderId="1" xfId="0" applyFont="1" applyFill="1" applyBorder="1" applyAlignment="1">
      <alignment horizontal="left"/>
    </xf>
    <xf numFmtId="9" fontId="0" fillId="2" borderId="1" xfId="0" applyNumberFormat="1" applyFont="1" applyFill="1" applyBorder="1" applyAlignment="1">
      <alignment horizontal="center"/>
    </xf>
    <xf numFmtId="1" fontId="0" fillId="2" borderId="1" xfId="0" applyNumberFormat="1" applyFont="1" applyFill="1" applyBorder="1" applyAlignment="1">
      <alignment horizontal="center"/>
    </xf>
    <xf numFmtId="1" fontId="0" fillId="0" borderId="2" xfId="0" applyNumberFormat="1" applyFont="1" applyBorder="1" applyAlignment="1">
      <alignment horizontal="center"/>
    </xf>
    <xf numFmtId="1" fontId="0" fillId="0" borderId="3" xfId="0" applyNumberFormat="1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2" borderId="1" xfId="0" applyNumberFormat="1" applyFont="1" applyFill="1" applyBorder="1" applyAlignment="1">
      <alignment horizontal="center"/>
    </xf>
    <xf numFmtId="1" fontId="0" fillId="0" borderId="4" xfId="0" applyNumberFormat="1" applyFont="1" applyBorder="1" applyAlignment="1">
      <alignment horizontal="center"/>
    </xf>
    <xf numFmtId="1" fontId="0" fillId="0" borderId="5" xfId="0" applyNumberFormat="1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2" fillId="3" borderId="1" xfId="0" applyFont="1" applyFill="1" applyBorder="1"/>
    <xf numFmtId="0" fontId="0" fillId="3" borderId="1" xfId="0" applyFont="1" applyFill="1" applyBorder="1" applyAlignment="1">
      <alignment horizontal="left"/>
    </xf>
    <xf numFmtId="9" fontId="0" fillId="3" borderId="1" xfId="0" applyNumberFormat="1" applyFont="1" applyFill="1" applyBorder="1" applyAlignment="1">
      <alignment horizontal="center"/>
    </xf>
    <xf numFmtId="0" fontId="0" fillId="3" borderId="1" xfId="0" applyNumberFormat="1" applyFont="1" applyFill="1" applyBorder="1" applyAlignment="1">
      <alignment horizontal="center"/>
    </xf>
    <xf numFmtId="1" fontId="0" fillId="3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9" fontId="0" fillId="0" borderId="1" xfId="0" applyNumberFormat="1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7" fillId="0" borderId="1" xfId="0" applyFont="1" applyBorder="1" applyAlignment="1">
      <alignment horizontal="left"/>
    </xf>
    <xf numFmtId="9" fontId="7" fillId="0" borderId="1" xfId="0" applyNumberFormat="1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0" fontId="2" fillId="4" borderId="1" xfId="0" applyFont="1" applyFill="1" applyBorder="1"/>
    <xf numFmtId="0" fontId="0" fillId="4" borderId="1" xfId="0" applyFont="1" applyFill="1" applyBorder="1" applyAlignment="1">
      <alignment horizontal="left"/>
    </xf>
    <xf numFmtId="9" fontId="0" fillId="4" borderId="1" xfId="0" applyNumberFormat="1" applyFont="1" applyFill="1" applyBorder="1" applyAlignment="1">
      <alignment horizontal="center"/>
    </xf>
    <xf numFmtId="1" fontId="0" fillId="4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9" fontId="0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0" fontId="2" fillId="0" borderId="1" xfId="0" applyFont="1" applyBorder="1"/>
    <xf numFmtId="0" fontId="0" fillId="4" borderId="1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1" fontId="0" fillId="0" borderId="4" xfId="0" applyNumberFormat="1" applyFont="1" applyFill="1" applyBorder="1" applyAlignment="1">
      <alignment horizontal="center"/>
    </xf>
    <xf numFmtId="1" fontId="0" fillId="0" borderId="5" xfId="0" applyNumberFormat="1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0" xfId="0" applyFill="1"/>
    <xf numFmtId="1" fontId="1" fillId="0" borderId="4" xfId="0" applyNumberFormat="1" applyFont="1" applyBorder="1" applyAlignment="1">
      <alignment horizontal="center"/>
    </xf>
    <xf numFmtId="1" fontId="1" fillId="0" borderId="5" xfId="0" applyNumberFormat="1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9" fontId="1" fillId="0" borderId="0" xfId="0" applyNumberFormat="1" applyFont="1" applyAlignment="1">
      <alignment horizontal="center"/>
    </xf>
    <xf numFmtId="0" fontId="1" fillId="2" borderId="1" xfId="0" applyFont="1" applyFill="1" applyBorder="1"/>
    <xf numFmtId="0" fontId="1" fillId="3" borderId="1" xfId="0" applyFont="1" applyFill="1" applyBorder="1"/>
    <xf numFmtId="0" fontId="1" fillId="0" borderId="1" xfId="0" applyFont="1" applyFill="1" applyBorder="1"/>
    <xf numFmtId="0" fontId="1" fillId="4" borderId="1" xfId="0" applyFont="1" applyFill="1" applyBorder="1"/>
    <xf numFmtId="0" fontId="1" fillId="0" borderId="1" xfId="0" applyFont="1" applyBorder="1"/>
    <xf numFmtId="49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8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9" fontId="0" fillId="3" borderId="1" xfId="0" applyNumberFormat="1" applyFill="1" applyBorder="1" applyAlignment="1">
      <alignment horizontal="center"/>
    </xf>
    <xf numFmtId="0" fontId="0" fillId="3" borderId="1" xfId="0" applyNumberFormat="1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9" fontId="0" fillId="2" borderId="1" xfId="0" applyNumberFormat="1" applyFill="1" applyBorder="1" applyAlignment="1">
      <alignment horizontal="center"/>
    </xf>
    <xf numFmtId="0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9" fontId="0" fillId="4" borderId="1" xfId="0" applyNumberFormat="1" applyFill="1" applyBorder="1" applyAlignment="1">
      <alignment horizontal="center"/>
    </xf>
    <xf numFmtId="0" fontId="0" fillId="4" borderId="1" xfId="0" applyNumberFormat="1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9" fontId="0" fillId="0" borderId="0" xfId="0" applyNumberFormat="1"/>
    <xf numFmtId="164" fontId="10" fillId="0" borderId="0" xfId="0" applyNumberFormat="1" applyFont="1" applyAlignment="1">
      <alignment horizontal="center"/>
    </xf>
    <xf numFmtId="10" fontId="0" fillId="0" borderId="0" xfId="0" applyNumberFormat="1"/>
    <xf numFmtId="0" fontId="1" fillId="0" borderId="0" xfId="0" applyNumberFormat="1" applyFont="1" applyAlignment="1">
      <alignment horizontal="center"/>
    </xf>
    <xf numFmtId="1" fontId="0" fillId="0" borderId="0" xfId="0" applyNumberFormat="1" applyFill="1" applyBorder="1"/>
    <xf numFmtId="49" fontId="0" fillId="0" borderId="0" xfId="0" applyNumberFormat="1"/>
    <xf numFmtId="164" fontId="0" fillId="0" borderId="0" xfId="0" applyNumberFormat="1"/>
    <xf numFmtId="0" fontId="0" fillId="5" borderId="0" xfId="0" applyFill="1"/>
    <xf numFmtId="0" fontId="11" fillId="5" borderId="0" xfId="0" applyFont="1" applyFill="1"/>
    <xf numFmtId="49" fontId="0" fillId="3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Fill="1" applyBorder="1" applyAlignment="1">
      <alignment horizontal="left"/>
    </xf>
    <xf numFmtId="0" fontId="1" fillId="6" borderId="1" xfId="0" applyFont="1" applyFill="1" applyBorder="1"/>
    <xf numFmtId="0" fontId="1" fillId="6" borderId="0" xfId="0" applyFont="1" applyFill="1"/>
    <xf numFmtId="0" fontId="1" fillId="7" borderId="0" xfId="0" applyFont="1" applyFill="1"/>
    <xf numFmtId="0" fontId="1" fillId="8" borderId="1" xfId="0" applyFont="1" applyFill="1" applyBorder="1"/>
    <xf numFmtId="0" fontId="0" fillId="4" borderId="1" xfId="0" applyFill="1" applyBorder="1" applyAlignment="1">
      <alignment horizontal="left"/>
    </xf>
    <xf numFmtId="49" fontId="0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/>
    </xf>
    <xf numFmtId="1" fontId="1" fillId="0" borderId="0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0" xfId="0" applyFont="1" applyFill="1"/>
    <xf numFmtId="1" fontId="0" fillId="0" borderId="0" xfId="0" applyNumberFormat="1" applyFill="1"/>
    <xf numFmtId="1" fontId="1" fillId="0" borderId="0" xfId="0" applyNumberFormat="1" applyFont="1" applyAlignment="1">
      <alignment horizontal="center" vertical="center"/>
    </xf>
    <xf numFmtId="1" fontId="0" fillId="9" borderId="0" xfId="0" applyNumberFormat="1" applyFill="1" applyAlignment="1">
      <alignment horizontal="center"/>
    </xf>
    <xf numFmtId="0" fontId="0" fillId="9" borderId="0" xfId="0" applyFill="1"/>
  </cellXfs>
  <cellStyles count="2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FE7F5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D4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Squat #31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'Volume Calcs'!$U$81</c:f>
              <c:strCache>
                <c:ptCount val="1"/>
                <c:pt idx="0">
                  <c:v>50-59</c:v>
                </c:pt>
              </c:strCache>
            </c:strRef>
          </c:tx>
          <c:marker>
            <c:symbol val="none"/>
          </c:marker>
          <c:xVal>
            <c:numRef>
              <c:f>'Volume Calcs'!#REF!</c:f>
            </c:numRef>
          </c:xVal>
          <c:yVal>
            <c:numRef>
              <c:f>'Volume Calcs'!$V$81:$Y$81</c:f>
              <c:numCache>
                <c:formatCode>0</c:formatCode>
                <c:ptCount val="4"/>
                <c:pt idx="0">
                  <c:v>13.0</c:v>
                </c:pt>
                <c:pt idx="1">
                  <c:v>10.0</c:v>
                </c:pt>
                <c:pt idx="2">
                  <c:v>10.0</c:v>
                </c:pt>
                <c:pt idx="3">
                  <c:v>10.0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'Volume Calcs'!$U$82</c:f>
              <c:strCache>
                <c:ptCount val="1"/>
                <c:pt idx="0">
                  <c:v>60-69</c:v>
                </c:pt>
              </c:strCache>
            </c:strRef>
          </c:tx>
          <c:marker>
            <c:symbol val="none"/>
          </c:marker>
          <c:xVal>
            <c:numRef>
              <c:f>'Volume Calcs'!#REF!</c:f>
            </c:numRef>
          </c:xVal>
          <c:yVal>
            <c:numRef>
              <c:f>'Volume Calcs'!$V$82:$Y$82</c:f>
              <c:numCache>
                <c:formatCode>0</c:formatCode>
                <c:ptCount val="4"/>
                <c:pt idx="0">
                  <c:v>17.0</c:v>
                </c:pt>
                <c:pt idx="1">
                  <c:v>8.0</c:v>
                </c:pt>
                <c:pt idx="2">
                  <c:v>9.0</c:v>
                </c:pt>
                <c:pt idx="3">
                  <c:v>8.0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'Volume Calcs'!$U$83</c:f>
              <c:strCache>
                <c:ptCount val="1"/>
                <c:pt idx="0">
                  <c:v>70-79</c:v>
                </c:pt>
              </c:strCache>
            </c:strRef>
          </c:tx>
          <c:marker>
            <c:symbol val="none"/>
          </c:marker>
          <c:xVal>
            <c:numRef>
              <c:f>'Volume Calcs'!#REF!</c:f>
            </c:numRef>
          </c:xVal>
          <c:yVal>
            <c:numRef>
              <c:f>'Volume Calcs'!$V$83:$Y$83</c:f>
              <c:numCache>
                <c:formatCode>0</c:formatCode>
                <c:ptCount val="4"/>
                <c:pt idx="0">
                  <c:v>33.0</c:v>
                </c:pt>
                <c:pt idx="1">
                  <c:v>6.0</c:v>
                </c:pt>
                <c:pt idx="2">
                  <c:v>38.0</c:v>
                </c:pt>
                <c:pt idx="3">
                  <c:v>6.0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'Volume Calcs'!$U$84</c:f>
              <c:strCache>
                <c:ptCount val="1"/>
                <c:pt idx="0">
                  <c:v>80-89</c:v>
                </c:pt>
              </c:strCache>
            </c:strRef>
          </c:tx>
          <c:marker>
            <c:symbol val="none"/>
          </c:marker>
          <c:xVal>
            <c:numRef>
              <c:f>'Volume Calcs'!#REF!</c:f>
            </c:numRef>
          </c:xVal>
          <c:yVal>
            <c:numRef>
              <c:f>'Volume Calcs'!$V$84:$Y$84</c:f>
              <c:numCache>
                <c:formatCode>0</c:formatCode>
                <c:ptCount val="4"/>
                <c:pt idx="0">
                  <c:v>16.0</c:v>
                </c:pt>
                <c:pt idx="1">
                  <c:v>26.0</c:v>
                </c:pt>
                <c:pt idx="2">
                  <c:v>12.0</c:v>
                </c:pt>
                <c:pt idx="3">
                  <c:v>26.0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'Volume Calcs'!$U$85</c:f>
              <c:strCache>
                <c:ptCount val="1"/>
                <c:pt idx="0">
                  <c:v>90+</c:v>
                </c:pt>
              </c:strCache>
            </c:strRef>
          </c:tx>
          <c:marker>
            <c:symbol val="none"/>
          </c:marker>
          <c:xVal>
            <c:numRef>
              <c:f>'Volume Calcs'!#REF!</c:f>
            </c:numRef>
          </c:xVal>
          <c:yVal>
            <c:numRef>
              <c:f>'Volume Calcs'!$V$85:$Y$85</c:f>
              <c:numCache>
                <c:formatCode>0</c:formatCode>
                <c:ptCount val="4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0596056"/>
        <c:axId val="2080603528"/>
      </c:scatterChart>
      <c:valAx>
        <c:axId val="2080596056"/>
        <c:scaling>
          <c:orientation val="minMax"/>
          <c:max val="4.0"/>
          <c:min val="1.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Week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80603528"/>
        <c:crosses val="autoZero"/>
        <c:crossBetween val="midCat"/>
        <c:majorUnit val="1.0"/>
      </c:valAx>
      <c:valAx>
        <c:axId val="2080603528"/>
        <c:scaling>
          <c:orientation val="minMax"/>
          <c:min val="0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Lifts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crossAx val="208059605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78394404640978"/>
          <c:y val="0.359154929577465"/>
          <c:w val="0.196676166297186"/>
          <c:h val="0.422535211267606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Bench</a:t>
            </a:r>
            <a:r>
              <a:rPr lang="en-US" baseline="0"/>
              <a:t> #31</a:t>
            </a:r>
            <a:endParaRPr lang="en-US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'Volume Calcs'!$AA$81</c:f>
              <c:strCache>
                <c:ptCount val="1"/>
                <c:pt idx="0">
                  <c:v>50-59</c:v>
                </c:pt>
              </c:strCache>
            </c:strRef>
          </c:tx>
          <c:marker>
            <c:symbol val="none"/>
          </c:marker>
          <c:xVal>
            <c:numRef>
              <c:f>'Volume Calcs'!#REF!</c:f>
            </c:numRef>
          </c:xVal>
          <c:yVal>
            <c:numRef>
              <c:f>'Volume Calcs'!$AB$81:$AE$81</c:f>
              <c:numCache>
                <c:formatCode>0</c:formatCode>
                <c:ptCount val="4"/>
                <c:pt idx="0">
                  <c:v>18.0</c:v>
                </c:pt>
                <c:pt idx="1">
                  <c:v>16.0</c:v>
                </c:pt>
                <c:pt idx="2">
                  <c:v>19.0</c:v>
                </c:pt>
                <c:pt idx="3">
                  <c:v>14.0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'Volume Calcs'!$AA$82</c:f>
              <c:strCache>
                <c:ptCount val="1"/>
                <c:pt idx="0">
                  <c:v>60-69</c:v>
                </c:pt>
              </c:strCache>
            </c:strRef>
          </c:tx>
          <c:marker>
            <c:symbol val="none"/>
          </c:marker>
          <c:xVal>
            <c:numRef>
              <c:f>'Volume Calcs'!#REF!</c:f>
            </c:numRef>
          </c:xVal>
          <c:yVal>
            <c:numRef>
              <c:f>'Volume Calcs'!$AB$82:$AE$82</c:f>
              <c:numCache>
                <c:formatCode>0</c:formatCode>
                <c:ptCount val="4"/>
                <c:pt idx="0">
                  <c:v>15.0</c:v>
                </c:pt>
                <c:pt idx="1">
                  <c:v>14.0</c:v>
                </c:pt>
                <c:pt idx="2">
                  <c:v>16.0</c:v>
                </c:pt>
                <c:pt idx="3">
                  <c:v>12.0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'Volume Calcs'!$AA$83</c:f>
              <c:strCache>
                <c:ptCount val="1"/>
                <c:pt idx="0">
                  <c:v>70-79</c:v>
                </c:pt>
              </c:strCache>
            </c:strRef>
          </c:tx>
          <c:marker>
            <c:symbol val="none"/>
          </c:marker>
          <c:xVal>
            <c:numRef>
              <c:f>'Volume Calcs'!#REF!</c:f>
            </c:numRef>
          </c:xVal>
          <c:yVal>
            <c:numRef>
              <c:f>'Volume Calcs'!$AB$83:$AE$83</c:f>
              <c:numCache>
                <c:formatCode>0</c:formatCode>
                <c:ptCount val="4"/>
                <c:pt idx="0">
                  <c:v>21.0</c:v>
                </c:pt>
                <c:pt idx="1">
                  <c:v>38.0</c:v>
                </c:pt>
                <c:pt idx="2">
                  <c:v>21.0</c:v>
                </c:pt>
                <c:pt idx="3">
                  <c:v>18.0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'Volume Calcs'!$AA$84</c:f>
              <c:strCache>
                <c:ptCount val="1"/>
                <c:pt idx="0">
                  <c:v>80-89</c:v>
                </c:pt>
              </c:strCache>
            </c:strRef>
          </c:tx>
          <c:marker>
            <c:symbol val="none"/>
          </c:marker>
          <c:xVal>
            <c:numRef>
              <c:f>'Volume Calcs'!#REF!</c:f>
            </c:numRef>
          </c:xVal>
          <c:yVal>
            <c:numRef>
              <c:f>'Volume Calcs'!$AB$84:$AE$84</c:f>
              <c:numCache>
                <c:formatCode>0</c:formatCode>
                <c:ptCount val="4"/>
                <c:pt idx="0">
                  <c:v>30.0</c:v>
                </c:pt>
                <c:pt idx="1">
                  <c:v>14.0</c:v>
                </c:pt>
                <c:pt idx="2">
                  <c:v>30.0</c:v>
                </c:pt>
                <c:pt idx="3">
                  <c:v>17.0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'Volume Calcs'!$AA$85</c:f>
              <c:strCache>
                <c:ptCount val="1"/>
                <c:pt idx="0">
                  <c:v>90+</c:v>
                </c:pt>
              </c:strCache>
            </c:strRef>
          </c:tx>
          <c:marker>
            <c:symbol val="none"/>
          </c:marker>
          <c:xVal>
            <c:numRef>
              <c:f>'Volume Calcs'!#REF!</c:f>
            </c:numRef>
          </c:xVal>
          <c:yVal>
            <c:numRef>
              <c:f>'Volume Calcs'!$AB$85:$AE$85</c:f>
              <c:numCache>
                <c:formatCode>0</c:formatCode>
                <c:ptCount val="4"/>
                <c:pt idx="0">
                  <c:v>0.0</c:v>
                </c:pt>
                <c:pt idx="1">
                  <c:v>0.0</c:v>
                </c:pt>
                <c:pt idx="2">
                  <c:v>2.0</c:v>
                </c:pt>
                <c:pt idx="3">
                  <c:v>2.0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1592824"/>
        <c:axId val="2121598968"/>
      </c:scatterChart>
      <c:valAx>
        <c:axId val="2121592824"/>
        <c:scaling>
          <c:orientation val="minMax"/>
          <c:max val="4.0"/>
          <c:min val="1.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Week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21598968"/>
        <c:crosses val="autoZero"/>
        <c:crossBetween val="midCat"/>
        <c:majorUnit val="1.0"/>
      </c:valAx>
      <c:valAx>
        <c:axId val="2121598968"/>
        <c:scaling>
          <c:orientation val="minMax"/>
          <c:min val="0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Lifts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crossAx val="212159282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8167115902965"/>
          <c:y val="0.359154929577465"/>
          <c:w val="0.191374663072776"/>
          <c:h val="0.422535211267606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Deadlift #31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'Volume Calcs'!$AG$81</c:f>
              <c:strCache>
                <c:ptCount val="1"/>
                <c:pt idx="0">
                  <c:v>50-59</c:v>
                </c:pt>
              </c:strCache>
            </c:strRef>
          </c:tx>
          <c:marker>
            <c:symbol val="none"/>
          </c:marker>
          <c:xVal>
            <c:strRef>
              <c:f>'Volume Calcs'!$AH$80:$AK$80</c:f>
              <c:strCache>
                <c:ptCount val="4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</c:strCache>
            </c:strRef>
          </c:xVal>
          <c:yVal>
            <c:numRef>
              <c:f>'Volume Calcs'!$AH$81:$AK$81</c:f>
              <c:numCache>
                <c:formatCode>0</c:formatCode>
                <c:ptCount val="4"/>
                <c:pt idx="0">
                  <c:v>3.0</c:v>
                </c:pt>
                <c:pt idx="1">
                  <c:v>6.0</c:v>
                </c:pt>
                <c:pt idx="2">
                  <c:v>3.0</c:v>
                </c:pt>
                <c:pt idx="3">
                  <c:v>3.0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'Volume Calcs'!$AG$82</c:f>
              <c:strCache>
                <c:ptCount val="1"/>
                <c:pt idx="0">
                  <c:v>60-69</c:v>
                </c:pt>
              </c:strCache>
            </c:strRef>
          </c:tx>
          <c:marker>
            <c:symbol val="none"/>
          </c:marker>
          <c:xVal>
            <c:strRef>
              <c:f>'Volume Calcs'!$AH$80:$AK$80</c:f>
              <c:strCache>
                <c:ptCount val="4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</c:strCache>
            </c:strRef>
          </c:xVal>
          <c:yVal>
            <c:numRef>
              <c:f>'Volume Calcs'!$AH$82:$AK$82</c:f>
              <c:numCache>
                <c:formatCode>0</c:formatCode>
                <c:ptCount val="4"/>
                <c:pt idx="0">
                  <c:v>6.0</c:v>
                </c:pt>
                <c:pt idx="1">
                  <c:v>6.0</c:v>
                </c:pt>
                <c:pt idx="2">
                  <c:v>6.0</c:v>
                </c:pt>
                <c:pt idx="3">
                  <c:v>3.0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'Volume Calcs'!$AG$83</c:f>
              <c:strCache>
                <c:ptCount val="1"/>
                <c:pt idx="0">
                  <c:v>70-79</c:v>
                </c:pt>
              </c:strCache>
            </c:strRef>
          </c:tx>
          <c:marker>
            <c:symbol val="none"/>
          </c:marker>
          <c:xVal>
            <c:strRef>
              <c:f>'Volume Calcs'!$AH$80:$AK$80</c:f>
              <c:strCache>
                <c:ptCount val="4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</c:strCache>
            </c:strRef>
          </c:xVal>
          <c:yVal>
            <c:numRef>
              <c:f>'Volume Calcs'!$AH$83:$AK$83</c:f>
              <c:numCache>
                <c:formatCode>0</c:formatCode>
                <c:ptCount val="4"/>
                <c:pt idx="0">
                  <c:v>6.0</c:v>
                </c:pt>
                <c:pt idx="1">
                  <c:v>9.0</c:v>
                </c:pt>
                <c:pt idx="2">
                  <c:v>6.0</c:v>
                </c:pt>
                <c:pt idx="3">
                  <c:v>3.0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'Volume Calcs'!$AG$84</c:f>
              <c:strCache>
                <c:ptCount val="1"/>
                <c:pt idx="0">
                  <c:v>80-89</c:v>
                </c:pt>
              </c:strCache>
            </c:strRef>
          </c:tx>
          <c:marker>
            <c:symbol val="none"/>
          </c:marker>
          <c:xVal>
            <c:strRef>
              <c:f>'Volume Calcs'!$AH$80:$AK$80</c:f>
              <c:strCache>
                <c:ptCount val="4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</c:strCache>
            </c:strRef>
          </c:xVal>
          <c:yVal>
            <c:numRef>
              <c:f>'Volume Calcs'!$AH$84:$AK$84</c:f>
              <c:numCache>
                <c:formatCode>0</c:formatCode>
                <c:ptCount val="4"/>
                <c:pt idx="0">
                  <c:v>12.0</c:v>
                </c:pt>
                <c:pt idx="1">
                  <c:v>6.0</c:v>
                </c:pt>
                <c:pt idx="2">
                  <c:v>11.0</c:v>
                </c:pt>
                <c:pt idx="3">
                  <c:v>5.0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'Volume Calcs'!$AG$85</c:f>
              <c:strCache>
                <c:ptCount val="1"/>
                <c:pt idx="0">
                  <c:v>90+</c:v>
                </c:pt>
              </c:strCache>
            </c:strRef>
          </c:tx>
          <c:marker>
            <c:symbol val="none"/>
          </c:marker>
          <c:xVal>
            <c:strRef>
              <c:f>'Volume Calcs'!$AH$80:$AK$80</c:f>
              <c:strCache>
                <c:ptCount val="4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</c:strCache>
            </c:strRef>
          </c:xVal>
          <c:yVal>
            <c:numRef>
              <c:f>'Volume Calcs'!$AH$85:$AK$85</c:f>
              <c:numCache>
                <c:formatCode>0</c:formatCode>
                <c:ptCount val="4"/>
                <c:pt idx="0">
                  <c:v>3.0</c:v>
                </c:pt>
                <c:pt idx="1">
                  <c:v>0.0</c:v>
                </c:pt>
                <c:pt idx="2">
                  <c:v>2.0</c:v>
                </c:pt>
                <c:pt idx="3">
                  <c:v>2.0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1650680"/>
        <c:axId val="2121656824"/>
      </c:scatterChart>
      <c:valAx>
        <c:axId val="2121650680"/>
        <c:scaling>
          <c:orientation val="minMax"/>
          <c:max val="4.0"/>
          <c:min val="1.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Week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21656824"/>
        <c:crosses val="autoZero"/>
        <c:crossBetween val="midCat"/>
        <c:majorUnit val="1.0"/>
      </c:valAx>
      <c:valAx>
        <c:axId val="2121656824"/>
        <c:scaling>
          <c:orientation val="minMax"/>
          <c:min val="0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Lifts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crossAx val="212165068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75912486630358"/>
          <c:y val="0.359154929577465"/>
          <c:w val="0.198880095851103"/>
          <c:h val="0.422535211267606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Lift Distribution #31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'Volume Calcs'!$AN$81</c:f>
              <c:strCache>
                <c:ptCount val="1"/>
                <c:pt idx="0">
                  <c:v>Squat</c:v>
                </c:pt>
              </c:strCache>
            </c:strRef>
          </c:tx>
          <c:marker>
            <c:symbol val="none"/>
          </c:marker>
          <c:xVal>
            <c:strRef>
              <c:f>'Volume Calcs'!$AO$80:$AR$80</c:f>
              <c:strCache>
                <c:ptCount val="4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</c:strCache>
            </c:strRef>
          </c:xVal>
          <c:yVal>
            <c:numRef>
              <c:f>'Volume Calcs'!$AO$81:$AR$81</c:f>
              <c:numCache>
                <c:formatCode>0.0%</c:formatCode>
                <c:ptCount val="4"/>
                <c:pt idx="0">
                  <c:v>0.409326424870466</c:v>
                </c:pt>
                <c:pt idx="1">
                  <c:v>0.314465408805031</c:v>
                </c:pt>
                <c:pt idx="2">
                  <c:v>0.372972972972973</c:v>
                </c:pt>
                <c:pt idx="3">
                  <c:v>0.387596899224806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'Volume Calcs'!$AN$82</c:f>
              <c:strCache>
                <c:ptCount val="1"/>
                <c:pt idx="0">
                  <c:v>Bench</c:v>
                </c:pt>
              </c:strCache>
            </c:strRef>
          </c:tx>
          <c:marker>
            <c:symbol val="none"/>
          </c:marker>
          <c:xVal>
            <c:strRef>
              <c:f>'Volume Calcs'!$AO$80:$AR$80</c:f>
              <c:strCache>
                <c:ptCount val="4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</c:strCache>
            </c:strRef>
          </c:xVal>
          <c:yVal>
            <c:numRef>
              <c:f>'Volume Calcs'!$AO$82:$AR$82</c:f>
              <c:numCache>
                <c:formatCode>0.0%</c:formatCode>
                <c:ptCount val="4"/>
                <c:pt idx="0">
                  <c:v>0.435233160621762</c:v>
                </c:pt>
                <c:pt idx="1">
                  <c:v>0.515723270440252</c:v>
                </c:pt>
                <c:pt idx="2">
                  <c:v>0.475675675675676</c:v>
                </c:pt>
                <c:pt idx="3">
                  <c:v>0.488372093023256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'Volume Calcs'!$AN$83</c:f>
              <c:strCache>
                <c:ptCount val="1"/>
                <c:pt idx="0">
                  <c:v>Deadlift</c:v>
                </c:pt>
              </c:strCache>
            </c:strRef>
          </c:tx>
          <c:marker>
            <c:symbol val="none"/>
          </c:marker>
          <c:xVal>
            <c:strRef>
              <c:f>'Volume Calcs'!$AO$80:$AR$80</c:f>
              <c:strCache>
                <c:ptCount val="4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</c:strCache>
            </c:strRef>
          </c:xVal>
          <c:yVal>
            <c:numRef>
              <c:f>'Volume Calcs'!$AO$83:$AR$83</c:f>
              <c:numCache>
                <c:formatCode>0.0%</c:formatCode>
                <c:ptCount val="4"/>
                <c:pt idx="0">
                  <c:v>0.155440414507772</c:v>
                </c:pt>
                <c:pt idx="1">
                  <c:v>0.169811320754717</c:v>
                </c:pt>
                <c:pt idx="2">
                  <c:v>0.151351351351351</c:v>
                </c:pt>
                <c:pt idx="3">
                  <c:v>0.124031007751938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1694568"/>
        <c:axId val="2121700520"/>
      </c:scatterChart>
      <c:valAx>
        <c:axId val="2121694568"/>
        <c:scaling>
          <c:orientation val="minMax"/>
          <c:max val="4.0"/>
          <c:min val="1.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Week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21700520"/>
        <c:crosses val="autoZero"/>
        <c:crossBetween val="midCat"/>
        <c:majorUnit val="1.0"/>
      </c:valAx>
      <c:valAx>
        <c:axId val="21217005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%</a:t>
                </a:r>
                <a:r>
                  <a:rPr lang="en-US" baseline="0"/>
                  <a:t> Total Lifts</a:t>
                </a:r>
                <a:endParaRPr lang="en-US"/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crossAx val="212169456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51368125021679"/>
          <c:y val="0.443661971830986"/>
          <c:w val="0.22677656137018"/>
          <c:h val="0.253521126760563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Squat #32v2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'Volume Calcs'!$U$81</c:f>
              <c:strCache>
                <c:ptCount val="1"/>
                <c:pt idx="0">
                  <c:v>50-59</c:v>
                </c:pt>
              </c:strCache>
            </c:strRef>
          </c:tx>
          <c:marker>
            <c:symbol val="none"/>
          </c:marker>
          <c:xVal>
            <c:numRef>
              <c:f>'Volume Calcs'!#REF!</c:f>
            </c:numRef>
          </c:xVal>
          <c:yVal>
            <c:numRef>
              <c:f>'Volume Calcs'!$V$113:$Y$113</c:f>
              <c:numCache>
                <c:formatCode>0</c:formatCode>
                <c:ptCount val="4"/>
                <c:pt idx="0">
                  <c:v>6.0</c:v>
                </c:pt>
                <c:pt idx="1">
                  <c:v>9.0</c:v>
                </c:pt>
                <c:pt idx="2">
                  <c:v>6.0</c:v>
                </c:pt>
                <c:pt idx="3">
                  <c:v>3.0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'Volume Calcs'!$U$82</c:f>
              <c:strCache>
                <c:ptCount val="1"/>
                <c:pt idx="0">
                  <c:v>60-69</c:v>
                </c:pt>
              </c:strCache>
            </c:strRef>
          </c:tx>
          <c:marker>
            <c:symbol val="none"/>
          </c:marker>
          <c:xVal>
            <c:numRef>
              <c:f>'Volume Calcs'!#REF!</c:f>
            </c:numRef>
          </c:xVal>
          <c:yVal>
            <c:numRef>
              <c:f>'Volume Calcs'!$V$114:$Y$114</c:f>
              <c:numCache>
                <c:formatCode>0</c:formatCode>
                <c:ptCount val="4"/>
                <c:pt idx="0">
                  <c:v>6.0</c:v>
                </c:pt>
                <c:pt idx="1">
                  <c:v>12.0</c:v>
                </c:pt>
                <c:pt idx="2">
                  <c:v>6.0</c:v>
                </c:pt>
                <c:pt idx="3">
                  <c:v>4.0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'Volume Calcs'!$U$83</c:f>
              <c:strCache>
                <c:ptCount val="1"/>
                <c:pt idx="0">
                  <c:v>70-79</c:v>
                </c:pt>
              </c:strCache>
            </c:strRef>
          </c:tx>
          <c:marker>
            <c:symbol val="none"/>
          </c:marker>
          <c:xVal>
            <c:numRef>
              <c:f>'Volume Calcs'!#REF!</c:f>
            </c:numRef>
          </c:xVal>
          <c:yVal>
            <c:numRef>
              <c:f>'Volume Calcs'!$V$115:$Y$115</c:f>
              <c:numCache>
                <c:formatCode>0</c:formatCode>
                <c:ptCount val="4"/>
                <c:pt idx="0">
                  <c:v>12.0</c:v>
                </c:pt>
                <c:pt idx="1">
                  <c:v>15.0</c:v>
                </c:pt>
                <c:pt idx="2">
                  <c:v>8.0</c:v>
                </c:pt>
                <c:pt idx="3">
                  <c:v>3.0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'Volume Calcs'!$U$84</c:f>
              <c:strCache>
                <c:ptCount val="1"/>
                <c:pt idx="0">
                  <c:v>80-89</c:v>
                </c:pt>
              </c:strCache>
            </c:strRef>
          </c:tx>
          <c:marker>
            <c:symbol val="none"/>
          </c:marker>
          <c:xVal>
            <c:numRef>
              <c:f>'Volume Calcs'!#REF!</c:f>
            </c:numRef>
          </c:xVal>
          <c:yVal>
            <c:numRef>
              <c:f>'Volume Calcs'!$V$116:$Y$116</c:f>
              <c:numCache>
                <c:formatCode>0</c:formatCode>
                <c:ptCount val="4"/>
                <c:pt idx="0">
                  <c:v>2.0</c:v>
                </c:pt>
                <c:pt idx="1">
                  <c:v>32.0</c:v>
                </c:pt>
                <c:pt idx="2">
                  <c:v>8.0</c:v>
                </c:pt>
                <c:pt idx="3">
                  <c:v>0.0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'Volume Calcs'!$U$85</c:f>
              <c:strCache>
                <c:ptCount val="1"/>
                <c:pt idx="0">
                  <c:v>90+</c:v>
                </c:pt>
              </c:strCache>
            </c:strRef>
          </c:tx>
          <c:marker>
            <c:symbol val="none"/>
          </c:marker>
          <c:xVal>
            <c:numRef>
              <c:f>'Volume Calcs'!#REF!</c:f>
            </c:numRef>
          </c:xVal>
          <c:yVal>
            <c:numRef>
              <c:f>'Volume Calcs'!$V$117:$Y$117</c:f>
              <c:numCache>
                <c:formatCode>0</c:formatCode>
                <c:ptCount val="4"/>
                <c:pt idx="0">
                  <c:v>4.0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1746712"/>
        <c:axId val="2121752856"/>
      </c:scatterChart>
      <c:valAx>
        <c:axId val="2121746712"/>
        <c:scaling>
          <c:orientation val="minMax"/>
          <c:max val="4.0"/>
          <c:min val="1.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Week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21752856"/>
        <c:crosses val="autoZero"/>
        <c:crossBetween val="midCat"/>
        <c:majorUnit val="1.0"/>
      </c:valAx>
      <c:valAx>
        <c:axId val="2121752856"/>
        <c:scaling>
          <c:orientation val="minMax"/>
          <c:min val="0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Lifts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crossAx val="212174671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79330671878644"/>
          <c:y val="0.359154929577465"/>
          <c:w val="0.198324292843669"/>
          <c:h val="0.422535211267606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Bench</a:t>
            </a:r>
            <a:r>
              <a:rPr lang="en-US" baseline="0"/>
              <a:t> #32v2</a:t>
            </a:r>
            <a:endParaRPr lang="en-US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711590296496"/>
          <c:y val="0.197183098591549"/>
          <c:w val="0.560646900269542"/>
          <c:h val="0.58450704225352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'Volume Calcs'!$AA$81</c:f>
              <c:strCache>
                <c:ptCount val="1"/>
                <c:pt idx="0">
                  <c:v>50-59</c:v>
                </c:pt>
              </c:strCache>
            </c:strRef>
          </c:tx>
          <c:marker>
            <c:symbol val="none"/>
          </c:marker>
          <c:xVal>
            <c:numRef>
              <c:f>'Volume Calcs'!#REF!</c:f>
            </c:numRef>
          </c:xVal>
          <c:yVal>
            <c:numRef>
              <c:f>'Volume Calcs'!$AB$113:$AE$113</c:f>
              <c:numCache>
                <c:formatCode>0</c:formatCode>
                <c:ptCount val="4"/>
                <c:pt idx="0">
                  <c:v>9.0</c:v>
                </c:pt>
                <c:pt idx="1">
                  <c:v>9.0</c:v>
                </c:pt>
                <c:pt idx="2">
                  <c:v>9.0</c:v>
                </c:pt>
                <c:pt idx="3">
                  <c:v>6.0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'Volume Calcs'!$AA$82</c:f>
              <c:strCache>
                <c:ptCount val="1"/>
                <c:pt idx="0">
                  <c:v>60-69</c:v>
                </c:pt>
              </c:strCache>
            </c:strRef>
          </c:tx>
          <c:marker>
            <c:symbol val="none"/>
          </c:marker>
          <c:xVal>
            <c:numRef>
              <c:f>'Volume Calcs'!#REF!</c:f>
            </c:numRef>
          </c:xVal>
          <c:yVal>
            <c:numRef>
              <c:f>'Volume Calcs'!$AB$114:$AE$114</c:f>
              <c:numCache>
                <c:formatCode>0</c:formatCode>
                <c:ptCount val="4"/>
                <c:pt idx="0">
                  <c:v>9.0</c:v>
                </c:pt>
                <c:pt idx="1">
                  <c:v>9.0</c:v>
                </c:pt>
                <c:pt idx="2">
                  <c:v>9.0</c:v>
                </c:pt>
                <c:pt idx="3">
                  <c:v>6.0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'Volume Calcs'!$AA$83</c:f>
              <c:strCache>
                <c:ptCount val="1"/>
                <c:pt idx="0">
                  <c:v>70-79</c:v>
                </c:pt>
              </c:strCache>
            </c:strRef>
          </c:tx>
          <c:marker>
            <c:symbol val="none"/>
          </c:marker>
          <c:xVal>
            <c:numRef>
              <c:f>'Volume Calcs'!#REF!</c:f>
            </c:numRef>
          </c:xVal>
          <c:yVal>
            <c:numRef>
              <c:f>'Volume Calcs'!$AB$115:$AE$115</c:f>
              <c:numCache>
                <c:formatCode>0</c:formatCode>
                <c:ptCount val="4"/>
                <c:pt idx="0">
                  <c:v>24.0</c:v>
                </c:pt>
                <c:pt idx="1">
                  <c:v>9.0</c:v>
                </c:pt>
                <c:pt idx="2">
                  <c:v>15.0</c:v>
                </c:pt>
                <c:pt idx="3">
                  <c:v>13.0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'Volume Calcs'!$AA$84</c:f>
              <c:strCache>
                <c:ptCount val="1"/>
                <c:pt idx="0">
                  <c:v>80-89</c:v>
                </c:pt>
              </c:strCache>
            </c:strRef>
          </c:tx>
          <c:marker>
            <c:symbol val="none"/>
          </c:marker>
          <c:xVal>
            <c:numRef>
              <c:f>'Volume Calcs'!#REF!</c:f>
            </c:numRef>
          </c:xVal>
          <c:yVal>
            <c:numRef>
              <c:f>'Volume Calcs'!$AB$116:$AE$116</c:f>
              <c:numCache>
                <c:formatCode>0</c:formatCode>
                <c:ptCount val="4"/>
                <c:pt idx="0">
                  <c:v>2.0</c:v>
                </c:pt>
                <c:pt idx="1">
                  <c:v>25.0</c:v>
                </c:pt>
                <c:pt idx="2">
                  <c:v>14.0</c:v>
                </c:pt>
                <c:pt idx="3">
                  <c:v>0.0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'Volume Calcs'!$AA$85</c:f>
              <c:strCache>
                <c:ptCount val="1"/>
                <c:pt idx="0">
                  <c:v>90+</c:v>
                </c:pt>
              </c:strCache>
            </c:strRef>
          </c:tx>
          <c:marker>
            <c:symbol val="none"/>
          </c:marker>
          <c:xVal>
            <c:numRef>
              <c:f>'Volume Calcs'!#REF!</c:f>
            </c:numRef>
          </c:xVal>
          <c:yVal>
            <c:numRef>
              <c:f>'Volume Calcs'!$AB$117:$AE$117</c:f>
              <c:numCache>
                <c:formatCode>0</c:formatCode>
                <c:ptCount val="4"/>
                <c:pt idx="0">
                  <c:v>3.0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1797480"/>
        <c:axId val="2121803624"/>
      </c:scatterChart>
      <c:valAx>
        <c:axId val="2121797480"/>
        <c:scaling>
          <c:orientation val="minMax"/>
          <c:max val="4.0"/>
          <c:min val="1.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Week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21803624"/>
        <c:crosses val="autoZero"/>
        <c:crossBetween val="midCat"/>
        <c:majorUnit val="1.0"/>
      </c:valAx>
      <c:valAx>
        <c:axId val="2121803624"/>
        <c:scaling>
          <c:orientation val="minMax"/>
          <c:min val="0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Lifts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crossAx val="212179748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78975741239892"/>
          <c:y val="0.359154929577465"/>
          <c:w val="0.191374663072776"/>
          <c:h val="0.422535211267606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Deadlift #32v2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'Volume Calcs'!$AG$113</c:f>
              <c:strCache>
                <c:ptCount val="1"/>
                <c:pt idx="0">
                  <c:v>50-59</c:v>
                </c:pt>
              </c:strCache>
            </c:strRef>
          </c:tx>
          <c:marker>
            <c:symbol val="none"/>
          </c:marker>
          <c:xVal>
            <c:strRef>
              <c:f>'Volume Calcs'!$AH$112:$AK$112</c:f>
              <c:strCache>
                <c:ptCount val="4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</c:strCache>
            </c:strRef>
          </c:xVal>
          <c:yVal>
            <c:numRef>
              <c:f>'Volume Calcs'!$AH$113:$AK$113</c:f>
              <c:numCache>
                <c:formatCode>0</c:formatCode>
                <c:ptCount val="4"/>
                <c:pt idx="0">
                  <c:v>3.0</c:v>
                </c:pt>
                <c:pt idx="1">
                  <c:v>6.0</c:v>
                </c:pt>
                <c:pt idx="2">
                  <c:v>3.0</c:v>
                </c:pt>
                <c:pt idx="3">
                  <c:v>3.0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'Volume Calcs'!$AG$114</c:f>
              <c:strCache>
                <c:ptCount val="1"/>
                <c:pt idx="0">
                  <c:v>60-69</c:v>
                </c:pt>
              </c:strCache>
            </c:strRef>
          </c:tx>
          <c:marker>
            <c:symbol val="none"/>
          </c:marker>
          <c:xVal>
            <c:strRef>
              <c:f>'Volume Calcs'!$AH$112:$AK$112</c:f>
              <c:strCache>
                <c:ptCount val="4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</c:strCache>
            </c:strRef>
          </c:xVal>
          <c:yVal>
            <c:numRef>
              <c:f>'Volume Calcs'!$AH$114:$AK$114</c:f>
              <c:numCache>
                <c:formatCode>0</c:formatCode>
                <c:ptCount val="4"/>
                <c:pt idx="0">
                  <c:v>3.0</c:v>
                </c:pt>
                <c:pt idx="1">
                  <c:v>7.0</c:v>
                </c:pt>
                <c:pt idx="2">
                  <c:v>6.0</c:v>
                </c:pt>
                <c:pt idx="3">
                  <c:v>3.0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'Volume Calcs'!$AG$115</c:f>
              <c:strCache>
                <c:ptCount val="1"/>
                <c:pt idx="0">
                  <c:v>70-79</c:v>
                </c:pt>
              </c:strCache>
            </c:strRef>
          </c:tx>
          <c:marker>
            <c:symbol val="none"/>
          </c:marker>
          <c:xVal>
            <c:strRef>
              <c:f>'Volume Calcs'!$AH$112:$AK$112</c:f>
              <c:strCache>
                <c:ptCount val="4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</c:strCache>
            </c:strRef>
          </c:xVal>
          <c:yVal>
            <c:numRef>
              <c:f>'Volume Calcs'!$AH$115:$AK$115</c:f>
              <c:numCache>
                <c:formatCode>0</c:formatCode>
                <c:ptCount val="4"/>
                <c:pt idx="0">
                  <c:v>2.0</c:v>
                </c:pt>
                <c:pt idx="1">
                  <c:v>6.0</c:v>
                </c:pt>
                <c:pt idx="2">
                  <c:v>16.0</c:v>
                </c:pt>
                <c:pt idx="3">
                  <c:v>6.0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'Volume Calcs'!$AG$116</c:f>
              <c:strCache>
                <c:ptCount val="1"/>
                <c:pt idx="0">
                  <c:v>80-89</c:v>
                </c:pt>
              </c:strCache>
            </c:strRef>
          </c:tx>
          <c:marker>
            <c:symbol val="none"/>
          </c:marker>
          <c:xVal>
            <c:strRef>
              <c:f>'Volume Calcs'!$AH$112:$AK$112</c:f>
              <c:strCache>
                <c:ptCount val="4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</c:strCache>
            </c:strRef>
          </c:xVal>
          <c:yVal>
            <c:numRef>
              <c:f>'Volume Calcs'!$AH$116:$AK$116</c:f>
              <c:numCache>
                <c:formatCode>0</c:formatCode>
                <c:ptCount val="4"/>
                <c:pt idx="0">
                  <c:v>1.0</c:v>
                </c:pt>
                <c:pt idx="1">
                  <c:v>15.0</c:v>
                </c:pt>
                <c:pt idx="2">
                  <c:v>0.0</c:v>
                </c:pt>
                <c:pt idx="3">
                  <c:v>0.0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'Volume Calcs'!$AG$117</c:f>
              <c:strCache>
                <c:ptCount val="1"/>
                <c:pt idx="0">
                  <c:v>90+</c:v>
                </c:pt>
              </c:strCache>
            </c:strRef>
          </c:tx>
          <c:marker>
            <c:symbol val="none"/>
          </c:marker>
          <c:xVal>
            <c:strRef>
              <c:f>'Volume Calcs'!$AH$112:$AK$112</c:f>
              <c:strCache>
                <c:ptCount val="4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</c:strCache>
            </c:strRef>
          </c:xVal>
          <c:yVal>
            <c:numRef>
              <c:f>'Volume Calcs'!$AH$117:$AK$117</c:f>
              <c:numCache>
                <c:formatCode>0</c:formatCode>
                <c:ptCount val="4"/>
                <c:pt idx="0">
                  <c:v>3.0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1849768"/>
        <c:axId val="2121855912"/>
      </c:scatterChart>
      <c:valAx>
        <c:axId val="2121849768"/>
        <c:scaling>
          <c:orientation val="minMax"/>
          <c:max val="4.0"/>
          <c:min val="1.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Week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21855912"/>
        <c:crosses val="autoZero"/>
        <c:crossBetween val="midCat"/>
        <c:majorUnit val="1.0"/>
      </c:valAx>
      <c:valAx>
        <c:axId val="2121855912"/>
        <c:scaling>
          <c:orientation val="minMax"/>
          <c:min val="0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Lifts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crossAx val="212184976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78394404640978"/>
          <c:y val="0.359154929577465"/>
          <c:w val="0.196676166297186"/>
          <c:h val="0.422535211267606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Lift Distribution #32v2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'Volume Calcs'!$AN$113</c:f>
              <c:strCache>
                <c:ptCount val="1"/>
                <c:pt idx="0">
                  <c:v>Squat</c:v>
                </c:pt>
              </c:strCache>
            </c:strRef>
          </c:tx>
          <c:marker>
            <c:symbol val="none"/>
          </c:marker>
          <c:xVal>
            <c:strRef>
              <c:f>'Volume Calcs'!$AO$112:$AR$112</c:f>
              <c:strCache>
                <c:ptCount val="4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</c:strCache>
            </c:strRef>
          </c:xVal>
          <c:yVal>
            <c:numRef>
              <c:f>'Volume Calcs'!$AO$113:$AR$113</c:f>
              <c:numCache>
                <c:formatCode>0.0%</c:formatCode>
                <c:ptCount val="4"/>
                <c:pt idx="0">
                  <c:v>0.337078651685393</c:v>
                </c:pt>
                <c:pt idx="1">
                  <c:v>0.441558441558442</c:v>
                </c:pt>
                <c:pt idx="2">
                  <c:v>0.28</c:v>
                </c:pt>
                <c:pt idx="3">
                  <c:v>0.212765957446808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'Volume Calcs'!$AN$114</c:f>
              <c:strCache>
                <c:ptCount val="1"/>
                <c:pt idx="0">
                  <c:v>Bench</c:v>
                </c:pt>
              </c:strCache>
            </c:strRef>
          </c:tx>
          <c:marker>
            <c:symbol val="none"/>
          </c:marker>
          <c:xVal>
            <c:strRef>
              <c:f>'Volume Calcs'!$AO$112:$AR$112</c:f>
              <c:strCache>
                <c:ptCount val="4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</c:strCache>
            </c:strRef>
          </c:xVal>
          <c:yVal>
            <c:numRef>
              <c:f>'Volume Calcs'!$AO$114:$AR$114</c:f>
              <c:numCache>
                <c:formatCode>0.0%</c:formatCode>
                <c:ptCount val="4"/>
                <c:pt idx="0">
                  <c:v>0.528089887640449</c:v>
                </c:pt>
                <c:pt idx="1">
                  <c:v>0.337662337662338</c:v>
                </c:pt>
                <c:pt idx="2">
                  <c:v>0.47</c:v>
                </c:pt>
                <c:pt idx="3">
                  <c:v>0.531914893617021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'Volume Calcs'!$AN$115</c:f>
              <c:strCache>
                <c:ptCount val="1"/>
                <c:pt idx="0">
                  <c:v>Deadlift</c:v>
                </c:pt>
              </c:strCache>
            </c:strRef>
          </c:tx>
          <c:marker>
            <c:symbol val="none"/>
          </c:marker>
          <c:xVal>
            <c:strRef>
              <c:f>'Volume Calcs'!$AO$112:$AR$112</c:f>
              <c:strCache>
                <c:ptCount val="4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</c:strCache>
            </c:strRef>
          </c:xVal>
          <c:yVal>
            <c:numRef>
              <c:f>'Volume Calcs'!$AO$115:$AR$115</c:f>
              <c:numCache>
                <c:formatCode>0.0%</c:formatCode>
                <c:ptCount val="4"/>
                <c:pt idx="0">
                  <c:v>0.134831460674157</c:v>
                </c:pt>
                <c:pt idx="1">
                  <c:v>0.220779220779221</c:v>
                </c:pt>
                <c:pt idx="2">
                  <c:v>0.25</c:v>
                </c:pt>
                <c:pt idx="3">
                  <c:v>0.25531914893617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1892472"/>
        <c:axId val="2121898424"/>
      </c:scatterChart>
      <c:valAx>
        <c:axId val="2121892472"/>
        <c:scaling>
          <c:orientation val="minMax"/>
          <c:max val="4.0"/>
          <c:min val="1.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Week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21898424"/>
        <c:crosses val="autoZero"/>
        <c:crossBetween val="midCat"/>
        <c:majorUnit val="1.0"/>
      </c:valAx>
      <c:valAx>
        <c:axId val="21218984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%</a:t>
                </a:r>
                <a:r>
                  <a:rPr lang="en-US" baseline="0"/>
                  <a:t> Total Lifts</a:t>
                </a:r>
                <a:endParaRPr lang="en-US"/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crossAx val="212189247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51368125021679"/>
          <c:y val="0.443661971830986"/>
          <c:w val="0.22677656137018"/>
          <c:h val="0.253521126760563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Squat #37v2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'Volume Calcs'!$U$81</c:f>
              <c:strCache>
                <c:ptCount val="1"/>
                <c:pt idx="0">
                  <c:v>50-59</c:v>
                </c:pt>
              </c:strCache>
            </c:strRef>
          </c:tx>
          <c:marker>
            <c:symbol val="none"/>
          </c:marker>
          <c:xVal>
            <c:numRef>
              <c:f>'Volume Calcs'!#REF!</c:f>
            </c:numRef>
          </c:xVal>
          <c:yVal>
            <c:numRef>
              <c:f>'Volume Calcs'!$V$49:$Y$49</c:f>
              <c:numCache>
                <c:formatCode>0</c:formatCode>
                <c:ptCount val="4"/>
                <c:pt idx="0">
                  <c:v>10.0</c:v>
                </c:pt>
                <c:pt idx="1">
                  <c:v>13.0</c:v>
                </c:pt>
                <c:pt idx="2">
                  <c:v>15.0</c:v>
                </c:pt>
                <c:pt idx="3">
                  <c:v>13.0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'Volume Calcs'!$U$82</c:f>
              <c:strCache>
                <c:ptCount val="1"/>
                <c:pt idx="0">
                  <c:v>60-69</c:v>
                </c:pt>
              </c:strCache>
            </c:strRef>
          </c:tx>
          <c:marker>
            <c:symbol val="none"/>
          </c:marker>
          <c:xVal>
            <c:numRef>
              <c:f>'Volume Calcs'!#REF!</c:f>
            </c:numRef>
          </c:xVal>
          <c:yVal>
            <c:numRef>
              <c:f>'Volume Calcs'!$V$50:$Y$50</c:f>
              <c:numCache>
                <c:formatCode>0</c:formatCode>
                <c:ptCount val="4"/>
                <c:pt idx="0">
                  <c:v>9.0</c:v>
                </c:pt>
                <c:pt idx="1">
                  <c:v>11.0</c:v>
                </c:pt>
                <c:pt idx="2">
                  <c:v>13.0</c:v>
                </c:pt>
                <c:pt idx="3">
                  <c:v>11.0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'Volume Calcs'!$U$83</c:f>
              <c:strCache>
                <c:ptCount val="1"/>
                <c:pt idx="0">
                  <c:v>70-79</c:v>
                </c:pt>
              </c:strCache>
            </c:strRef>
          </c:tx>
          <c:marker>
            <c:symbol val="none"/>
          </c:marker>
          <c:xVal>
            <c:numRef>
              <c:f>'Volume Calcs'!#REF!</c:f>
            </c:numRef>
          </c:xVal>
          <c:yVal>
            <c:numRef>
              <c:f>'Volume Calcs'!$V$51:$Y$51</c:f>
              <c:numCache>
                <c:formatCode>0</c:formatCode>
                <c:ptCount val="4"/>
                <c:pt idx="0">
                  <c:v>43.0</c:v>
                </c:pt>
                <c:pt idx="1">
                  <c:v>21.0</c:v>
                </c:pt>
                <c:pt idx="2">
                  <c:v>26.0</c:v>
                </c:pt>
                <c:pt idx="3">
                  <c:v>12.0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'Volume Calcs'!$U$84</c:f>
              <c:strCache>
                <c:ptCount val="1"/>
                <c:pt idx="0">
                  <c:v>80-89</c:v>
                </c:pt>
              </c:strCache>
            </c:strRef>
          </c:tx>
          <c:marker>
            <c:symbol val="none"/>
          </c:marker>
          <c:xVal>
            <c:numRef>
              <c:f>'Volume Calcs'!#REF!</c:f>
            </c:numRef>
          </c:xVal>
          <c:yVal>
            <c:numRef>
              <c:f>'Volume Calcs'!$V$52:$Y$52</c:f>
              <c:numCache>
                <c:formatCode>0</c:formatCode>
                <c:ptCount val="4"/>
                <c:pt idx="0">
                  <c:v>0.0</c:v>
                </c:pt>
                <c:pt idx="1">
                  <c:v>20.0</c:v>
                </c:pt>
                <c:pt idx="2">
                  <c:v>20.0</c:v>
                </c:pt>
                <c:pt idx="3">
                  <c:v>31.0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'Volume Calcs'!$U$85</c:f>
              <c:strCache>
                <c:ptCount val="1"/>
                <c:pt idx="0">
                  <c:v>90+</c:v>
                </c:pt>
              </c:strCache>
            </c:strRef>
          </c:tx>
          <c:marker>
            <c:symbol val="none"/>
          </c:marker>
          <c:xVal>
            <c:numRef>
              <c:f>'Volume Calcs'!#REF!</c:f>
            </c:numRef>
          </c:xVal>
          <c:yVal>
            <c:numRef>
              <c:f>'Volume Calcs'!$V$53:$Y$53</c:f>
              <c:numCache>
                <c:formatCode>0</c:formatCode>
                <c:ptCount val="4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1943752"/>
        <c:axId val="2121949896"/>
      </c:scatterChart>
      <c:valAx>
        <c:axId val="2121943752"/>
        <c:scaling>
          <c:orientation val="minMax"/>
          <c:max val="4.0"/>
          <c:min val="1.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Week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21949896"/>
        <c:crosses val="autoZero"/>
        <c:crossBetween val="midCat"/>
        <c:majorUnit val="1.0"/>
      </c:valAx>
      <c:valAx>
        <c:axId val="2121949896"/>
        <c:scaling>
          <c:orientation val="minMax"/>
          <c:min val="0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Lifts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crossAx val="212194375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76537371979437"/>
          <c:y val="0.359154929577465"/>
          <c:w val="0.198324292843669"/>
          <c:h val="0.422535211267606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Bench</a:t>
            </a:r>
            <a:r>
              <a:rPr lang="en-US" baseline="0"/>
              <a:t> #37v2</a:t>
            </a:r>
            <a:endParaRPr lang="en-US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711590296496"/>
          <c:y val="0.197183098591549"/>
          <c:w val="0.560646900269542"/>
          <c:h val="0.58450704225352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'Volume Calcs'!$AA$81</c:f>
              <c:strCache>
                <c:ptCount val="1"/>
                <c:pt idx="0">
                  <c:v>50-59</c:v>
                </c:pt>
              </c:strCache>
            </c:strRef>
          </c:tx>
          <c:marker>
            <c:symbol val="none"/>
          </c:marker>
          <c:xVal>
            <c:numRef>
              <c:f>'Volume Calcs'!#REF!</c:f>
            </c:numRef>
          </c:xVal>
          <c:yVal>
            <c:numRef>
              <c:f>'Volume Calcs'!$AB$49:$AE$49</c:f>
              <c:numCache>
                <c:formatCode>0</c:formatCode>
                <c:ptCount val="4"/>
                <c:pt idx="0">
                  <c:v>42.0</c:v>
                </c:pt>
                <c:pt idx="1">
                  <c:v>21.0</c:v>
                </c:pt>
                <c:pt idx="2">
                  <c:v>20.0</c:v>
                </c:pt>
                <c:pt idx="3">
                  <c:v>20.0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'Volume Calcs'!$AA$82</c:f>
              <c:strCache>
                <c:ptCount val="1"/>
                <c:pt idx="0">
                  <c:v>60-69</c:v>
                </c:pt>
              </c:strCache>
            </c:strRef>
          </c:tx>
          <c:marker>
            <c:symbol val="none"/>
          </c:marker>
          <c:xVal>
            <c:numRef>
              <c:f>'Volume Calcs'!#REF!</c:f>
            </c:numRef>
          </c:xVal>
          <c:yVal>
            <c:numRef>
              <c:f>'Volume Calcs'!$AB$50:$AE$50</c:f>
              <c:numCache>
                <c:formatCode>0</c:formatCode>
                <c:ptCount val="4"/>
                <c:pt idx="0">
                  <c:v>53.0</c:v>
                </c:pt>
                <c:pt idx="1">
                  <c:v>18.0</c:v>
                </c:pt>
                <c:pt idx="2">
                  <c:v>41.0</c:v>
                </c:pt>
                <c:pt idx="3">
                  <c:v>42.0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'Volume Calcs'!$AA$83</c:f>
              <c:strCache>
                <c:ptCount val="1"/>
                <c:pt idx="0">
                  <c:v>70-79</c:v>
                </c:pt>
              </c:strCache>
            </c:strRef>
          </c:tx>
          <c:marker>
            <c:symbol val="none"/>
          </c:marker>
          <c:xVal>
            <c:numRef>
              <c:f>'Volume Calcs'!#REF!</c:f>
            </c:numRef>
          </c:xVal>
          <c:yVal>
            <c:numRef>
              <c:f>'Volume Calcs'!$AB$51:$AE$51</c:f>
              <c:numCache>
                <c:formatCode>0</c:formatCode>
                <c:ptCount val="4"/>
                <c:pt idx="0">
                  <c:v>34.0</c:v>
                </c:pt>
                <c:pt idx="1">
                  <c:v>25.0</c:v>
                </c:pt>
                <c:pt idx="2">
                  <c:v>9.0</c:v>
                </c:pt>
                <c:pt idx="3">
                  <c:v>34.0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'Volume Calcs'!$AA$84</c:f>
              <c:strCache>
                <c:ptCount val="1"/>
                <c:pt idx="0">
                  <c:v>80-89</c:v>
                </c:pt>
              </c:strCache>
            </c:strRef>
          </c:tx>
          <c:marker>
            <c:symbol val="none"/>
          </c:marker>
          <c:xVal>
            <c:numRef>
              <c:f>'Volume Calcs'!#REF!</c:f>
            </c:numRef>
          </c:xVal>
          <c:yVal>
            <c:numRef>
              <c:f>'Volume Calcs'!$AB$52:$AE$52</c:f>
              <c:numCache>
                <c:formatCode>0</c:formatCode>
                <c:ptCount val="4"/>
                <c:pt idx="0">
                  <c:v>0.0</c:v>
                </c:pt>
                <c:pt idx="1">
                  <c:v>16.0</c:v>
                </c:pt>
                <c:pt idx="2">
                  <c:v>39.0</c:v>
                </c:pt>
                <c:pt idx="3">
                  <c:v>12.0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'Volume Calcs'!$AA$85</c:f>
              <c:strCache>
                <c:ptCount val="1"/>
                <c:pt idx="0">
                  <c:v>90+</c:v>
                </c:pt>
              </c:strCache>
            </c:strRef>
          </c:tx>
          <c:marker>
            <c:symbol val="none"/>
          </c:marker>
          <c:xVal>
            <c:numRef>
              <c:f>'Volume Calcs'!#REF!</c:f>
            </c:numRef>
          </c:xVal>
          <c:yVal>
            <c:numRef>
              <c:f>'Volume Calcs'!$AB$53:$AE$53</c:f>
              <c:numCache>
                <c:formatCode>0</c:formatCode>
                <c:ptCount val="4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1995544"/>
        <c:axId val="2122001688"/>
      </c:scatterChart>
      <c:valAx>
        <c:axId val="2121995544"/>
        <c:scaling>
          <c:orientation val="minMax"/>
          <c:max val="4.0"/>
          <c:min val="1.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Week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22001688"/>
        <c:crosses val="autoZero"/>
        <c:crossBetween val="midCat"/>
        <c:majorUnit val="1.0"/>
      </c:valAx>
      <c:valAx>
        <c:axId val="2122001688"/>
        <c:scaling>
          <c:orientation val="minMax"/>
          <c:min val="0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Lifts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crossAx val="212199554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78975741239892"/>
          <c:y val="0.359154929577465"/>
          <c:w val="0.191374663072776"/>
          <c:h val="0.422535211267606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Deadlift #37v2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'Volume Calcs'!$AG$49</c:f>
              <c:strCache>
                <c:ptCount val="1"/>
                <c:pt idx="0">
                  <c:v>50-59</c:v>
                </c:pt>
              </c:strCache>
            </c:strRef>
          </c:tx>
          <c:marker>
            <c:symbol val="none"/>
          </c:marker>
          <c:xVal>
            <c:strRef>
              <c:f>'Volume Calcs'!$AH$48:$AK$48</c:f>
              <c:strCache>
                <c:ptCount val="4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</c:strCache>
            </c:strRef>
          </c:xVal>
          <c:yVal>
            <c:numRef>
              <c:f>'Volume Calcs'!$AH$49:$AK$49</c:f>
              <c:numCache>
                <c:formatCode>0</c:formatCode>
                <c:ptCount val="4"/>
                <c:pt idx="0">
                  <c:v>3.0</c:v>
                </c:pt>
                <c:pt idx="1">
                  <c:v>6.0</c:v>
                </c:pt>
                <c:pt idx="2">
                  <c:v>3.0</c:v>
                </c:pt>
                <c:pt idx="3">
                  <c:v>4.0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'Volume Calcs'!$AG$50</c:f>
              <c:strCache>
                <c:ptCount val="1"/>
                <c:pt idx="0">
                  <c:v>60-69</c:v>
                </c:pt>
              </c:strCache>
            </c:strRef>
          </c:tx>
          <c:marker>
            <c:symbol val="none"/>
          </c:marker>
          <c:xVal>
            <c:strRef>
              <c:f>'Volume Calcs'!$AH$48:$AK$48</c:f>
              <c:strCache>
                <c:ptCount val="4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</c:strCache>
            </c:strRef>
          </c:xVal>
          <c:yVal>
            <c:numRef>
              <c:f>'Volume Calcs'!$AH$50:$AK$50</c:f>
              <c:numCache>
                <c:formatCode>0</c:formatCode>
                <c:ptCount val="4"/>
                <c:pt idx="0">
                  <c:v>6.0</c:v>
                </c:pt>
                <c:pt idx="1">
                  <c:v>6.0</c:v>
                </c:pt>
                <c:pt idx="2">
                  <c:v>7.0</c:v>
                </c:pt>
                <c:pt idx="3">
                  <c:v>4.0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'Volume Calcs'!$AG$51</c:f>
              <c:strCache>
                <c:ptCount val="1"/>
                <c:pt idx="0">
                  <c:v>70-79</c:v>
                </c:pt>
              </c:strCache>
            </c:strRef>
          </c:tx>
          <c:marker>
            <c:symbol val="none"/>
          </c:marker>
          <c:xVal>
            <c:strRef>
              <c:f>'Volume Calcs'!$AH$48:$AK$48</c:f>
              <c:strCache>
                <c:ptCount val="4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</c:strCache>
            </c:strRef>
          </c:xVal>
          <c:yVal>
            <c:numRef>
              <c:f>'Volume Calcs'!$AH$51:$AK$51</c:f>
              <c:numCache>
                <c:formatCode>0</c:formatCode>
                <c:ptCount val="4"/>
                <c:pt idx="0">
                  <c:v>18.0</c:v>
                </c:pt>
                <c:pt idx="1">
                  <c:v>27.0</c:v>
                </c:pt>
                <c:pt idx="2">
                  <c:v>6.0</c:v>
                </c:pt>
                <c:pt idx="3">
                  <c:v>6.0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'Volume Calcs'!$AG$52</c:f>
              <c:strCache>
                <c:ptCount val="1"/>
                <c:pt idx="0">
                  <c:v>80-89</c:v>
                </c:pt>
              </c:strCache>
            </c:strRef>
          </c:tx>
          <c:marker>
            <c:symbol val="none"/>
          </c:marker>
          <c:xVal>
            <c:strRef>
              <c:f>'Volume Calcs'!$AH$48:$AK$48</c:f>
              <c:strCache>
                <c:ptCount val="4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</c:strCache>
            </c:strRef>
          </c:xVal>
          <c:yVal>
            <c:numRef>
              <c:f>'Volume Calcs'!$AH$52:$AK$52</c:f>
              <c:numCache>
                <c:formatCode>0</c:formatCode>
                <c:ptCount val="4"/>
                <c:pt idx="0">
                  <c:v>12.0</c:v>
                </c:pt>
                <c:pt idx="1">
                  <c:v>0.0</c:v>
                </c:pt>
                <c:pt idx="2">
                  <c:v>7.0</c:v>
                </c:pt>
                <c:pt idx="3">
                  <c:v>12.0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'Volume Calcs'!$AG$53</c:f>
              <c:strCache>
                <c:ptCount val="1"/>
                <c:pt idx="0">
                  <c:v>90+</c:v>
                </c:pt>
              </c:strCache>
            </c:strRef>
          </c:tx>
          <c:marker>
            <c:symbol val="none"/>
          </c:marker>
          <c:xVal>
            <c:strRef>
              <c:f>'Volume Calcs'!$AH$48:$AK$48</c:f>
              <c:strCache>
                <c:ptCount val="4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</c:strCache>
            </c:strRef>
          </c:xVal>
          <c:yVal>
            <c:numRef>
              <c:f>'Volume Calcs'!$AH$53:$AK$53</c:f>
              <c:numCache>
                <c:formatCode>0</c:formatCode>
                <c:ptCount val="4"/>
                <c:pt idx="0">
                  <c:v>0.0</c:v>
                </c:pt>
                <c:pt idx="1">
                  <c:v>0.0</c:v>
                </c:pt>
                <c:pt idx="2">
                  <c:v>3.0</c:v>
                </c:pt>
                <c:pt idx="3">
                  <c:v>0.0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2047912"/>
        <c:axId val="2122054056"/>
      </c:scatterChart>
      <c:valAx>
        <c:axId val="2122047912"/>
        <c:scaling>
          <c:orientation val="minMax"/>
          <c:max val="4.0"/>
          <c:min val="1.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Week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22054056"/>
        <c:crosses val="autoZero"/>
        <c:crossBetween val="midCat"/>
        <c:majorUnit val="1.0"/>
      </c:valAx>
      <c:valAx>
        <c:axId val="2122054056"/>
        <c:scaling>
          <c:orientation val="minMax"/>
          <c:min val="0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Lifts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crossAx val="212204791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78394404640978"/>
          <c:y val="0.359154929577465"/>
          <c:w val="0.196676166297186"/>
          <c:h val="0.422535211267606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Lift Distribution #37v2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'Volume Calcs'!$AN$49</c:f>
              <c:strCache>
                <c:ptCount val="1"/>
                <c:pt idx="0">
                  <c:v>Squat</c:v>
                </c:pt>
              </c:strCache>
            </c:strRef>
          </c:tx>
          <c:marker>
            <c:symbol val="none"/>
          </c:marker>
          <c:xVal>
            <c:strRef>
              <c:f>'Volume Calcs'!$AO$48:$AR$48</c:f>
              <c:strCache>
                <c:ptCount val="4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</c:strCache>
            </c:strRef>
          </c:xVal>
          <c:yVal>
            <c:numRef>
              <c:f>'Volume Calcs'!$AO$49:$AR$49</c:f>
              <c:numCache>
                <c:formatCode>0.0%</c:formatCode>
                <c:ptCount val="4"/>
                <c:pt idx="0">
                  <c:v>0.269565217391304</c:v>
                </c:pt>
                <c:pt idx="1">
                  <c:v>0.353260869565217</c:v>
                </c:pt>
                <c:pt idx="2">
                  <c:v>0.354066985645933</c:v>
                </c:pt>
                <c:pt idx="3">
                  <c:v>0.333333333333333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'Volume Calcs'!$AN$50</c:f>
              <c:strCache>
                <c:ptCount val="1"/>
                <c:pt idx="0">
                  <c:v>Bench</c:v>
                </c:pt>
              </c:strCache>
            </c:strRef>
          </c:tx>
          <c:marker>
            <c:symbol val="none"/>
          </c:marker>
          <c:xVal>
            <c:strRef>
              <c:f>'Volume Calcs'!$AO$48:$AR$48</c:f>
              <c:strCache>
                <c:ptCount val="4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</c:strCache>
            </c:strRef>
          </c:xVal>
          <c:yVal>
            <c:numRef>
              <c:f>'Volume Calcs'!$AO$50:$AR$50</c:f>
              <c:numCache>
                <c:formatCode>0.0%</c:formatCode>
                <c:ptCount val="4"/>
                <c:pt idx="0">
                  <c:v>0.560869565217391</c:v>
                </c:pt>
                <c:pt idx="1">
                  <c:v>0.434782608695652</c:v>
                </c:pt>
                <c:pt idx="2">
                  <c:v>0.521531100478469</c:v>
                </c:pt>
                <c:pt idx="3">
                  <c:v>0.537313432835821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'Volume Calcs'!$AN$51</c:f>
              <c:strCache>
                <c:ptCount val="1"/>
                <c:pt idx="0">
                  <c:v>Deadlift</c:v>
                </c:pt>
              </c:strCache>
            </c:strRef>
          </c:tx>
          <c:marker>
            <c:symbol val="none"/>
          </c:marker>
          <c:xVal>
            <c:strRef>
              <c:f>'Volume Calcs'!$AO$48:$AR$48</c:f>
              <c:strCache>
                <c:ptCount val="4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</c:strCache>
            </c:strRef>
          </c:xVal>
          <c:yVal>
            <c:numRef>
              <c:f>'Volume Calcs'!$AO$51:$AR$51</c:f>
              <c:numCache>
                <c:formatCode>0.0%</c:formatCode>
                <c:ptCount val="4"/>
                <c:pt idx="0">
                  <c:v>0.169565217391304</c:v>
                </c:pt>
                <c:pt idx="1">
                  <c:v>0.21195652173913</c:v>
                </c:pt>
                <c:pt idx="2">
                  <c:v>0.124401913875598</c:v>
                </c:pt>
                <c:pt idx="3">
                  <c:v>0.129353233830846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2091176"/>
        <c:axId val="2122097128"/>
      </c:scatterChart>
      <c:valAx>
        <c:axId val="2122091176"/>
        <c:scaling>
          <c:orientation val="minMax"/>
          <c:max val="4.0"/>
          <c:min val="1.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Week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22097128"/>
        <c:crosses val="autoZero"/>
        <c:crossBetween val="midCat"/>
        <c:majorUnit val="1.0"/>
      </c:valAx>
      <c:valAx>
        <c:axId val="21220971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%</a:t>
                </a:r>
                <a:r>
                  <a:rPr lang="en-US" baseline="0"/>
                  <a:t> Total Lifts</a:t>
                </a:r>
                <a:endParaRPr lang="en-US"/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crossAx val="212209117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51368125021679"/>
          <c:y val="0.443661971830986"/>
          <c:w val="0.22677656137018"/>
          <c:h val="0.253521126760563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Peparatory</a:t>
            </a:r>
            <a:r>
              <a:rPr lang="en-US" baseline="0"/>
              <a:t> Period (#37v2)</a:t>
            </a:r>
            <a:endParaRPr lang="en-US"/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'Volume Calcs'!$E$112</c:f>
              <c:strCache>
                <c:ptCount val="1"/>
                <c:pt idx="0">
                  <c:v>NL</c:v>
                </c:pt>
              </c:strCache>
            </c:strRef>
          </c:tx>
          <c:marker>
            <c:symbol val="none"/>
          </c:marker>
          <c:xVal>
            <c:numRef>
              <c:f>'Volume Calcs'!$A$113:$A$116</c:f>
              <c:numCache>
                <c:formatCode>General</c:formatCode>
                <c:ptCount val="4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</c:numCache>
            </c:numRef>
          </c:xVal>
          <c:yVal>
            <c:numRef>
              <c:f>'Volume Calcs'!$E$49:$E$52</c:f>
              <c:numCache>
                <c:formatCode>0</c:formatCode>
                <c:ptCount val="4"/>
                <c:pt idx="0">
                  <c:v>230.0</c:v>
                </c:pt>
                <c:pt idx="1">
                  <c:v>184.0</c:v>
                </c:pt>
                <c:pt idx="2">
                  <c:v>209.0</c:v>
                </c:pt>
                <c:pt idx="3">
                  <c:v>201.0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2133208"/>
        <c:axId val="2122138600"/>
      </c:scatterChart>
      <c:scatterChart>
        <c:scatterStyle val="smoothMarker"/>
        <c:varyColors val="0"/>
        <c:ser>
          <c:idx val="1"/>
          <c:order val="1"/>
          <c:tx>
            <c:strRef>
              <c:f>'Volume Calcs'!$K$112</c:f>
              <c:strCache>
                <c:ptCount val="1"/>
                <c:pt idx="0">
                  <c:v>Avg Wt.</c:v>
                </c:pt>
              </c:strCache>
            </c:strRef>
          </c:tx>
          <c:marker>
            <c:symbol val="none"/>
          </c:marker>
          <c:xVal>
            <c:numRef>
              <c:f>'Volume Calcs'!$A$113:$A$116</c:f>
              <c:numCache>
                <c:formatCode>General</c:formatCode>
                <c:ptCount val="4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</c:numCache>
            </c:numRef>
          </c:xVal>
          <c:yVal>
            <c:numRef>
              <c:f>'Volume Calcs'!$K$49:$K$52</c:f>
              <c:numCache>
                <c:formatCode>0</c:formatCode>
                <c:ptCount val="4"/>
                <c:pt idx="0">
                  <c:v>64.78260869565217</c:v>
                </c:pt>
                <c:pt idx="1">
                  <c:v>67.82608695652173</c:v>
                </c:pt>
                <c:pt idx="2">
                  <c:v>67.7511961722488</c:v>
                </c:pt>
                <c:pt idx="3">
                  <c:v>68.50746268656716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2149912"/>
        <c:axId val="2122144184"/>
      </c:scatterChart>
      <c:valAx>
        <c:axId val="2122133208"/>
        <c:scaling>
          <c:orientation val="minMax"/>
          <c:max val="4.0"/>
          <c:min val="1.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Week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22138600"/>
        <c:crosses val="autoZero"/>
        <c:crossBetween val="midCat"/>
        <c:majorUnit val="1.0"/>
      </c:valAx>
      <c:valAx>
        <c:axId val="2122138600"/>
        <c:scaling>
          <c:orientation val="minMax"/>
          <c:min val="150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Lifts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2122133208"/>
        <c:crosses val="autoZero"/>
        <c:crossBetween val="midCat"/>
        <c:majorUnit val="20.0"/>
      </c:valAx>
      <c:valAx>
        <c:axId val="212214418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Avg</a:t>
                </a:r>
                <a:r>
                  <a:rPr lang="en-US" baseline="0"/>
                  <a:t> Wt</a:t>
                </a:r>
                <a:endParaRPr lang="en-US"/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2122149912"/>
        <c:crosses val="max"/>
        <c:crossBetween val="midCat"/>
      </c:valAx>
      <c:valAx>
        <c:axId val="2122149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2214418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Competition Period (#32v2)</a:t>
            </a:r>
            <a:endParaRPr lang="en-US"/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'Volume Calcs'!$E$112</c:f>
              <c:strCache>
                <c:ptCount val="1"/>
                <c:pt idx="0">
                  <c:v>NL</c:v>
                </c:pt>
              </c:strCache>
            </c:strRef>
          </c:tx>
          <c:marker>
            <c:symbol val="none"/>
          </c:marker>
          <c:xVal>
            <c:numRef>
              <c:f>'Volume Calcs'!$A$113:$A$116</c:f>
              <c:numCache>
                <c:formatCode>General</c:formatCode>
                <c:ptCount val="4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</c:numCache>
            </c:numRef>
          </c:xVal>
          <c:yVal>
            <c:numRef>
              <c:f>'Volume Calcs'!$E$113:$E$116</c:f>
              <c:numCache>
                <c:formatCode>0</c:formatCode>
                <c:ptCount val="4"/>
                <c:pt idx="0">
                  <c:v>87.0</c:v>
                </c:pt>
                <c:pt idx="1">
                  <c:v>154.0</c:v>
                </c:pt>
                <c:pt idx="2">
                  <c:v>100.0</c:v>
                </c:pt>
                <c:pt idx="3">
                  <c:v>47.0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2182904"/>
        <c:axId val="2122188296"/>
      </c:scatterChart>
      <c:scatterChart>
        <c:scatterStyle val="smoothMarker"/>
        <c:varyColors val="0"/>
        <c:ser>
          <c:idx val="1"/>
          <c:order val="1"/>
          <c:tx>
            <c:strRef>
              <c:f>'Volume Calcs'!$K$112</c:f>
              <c:strCache>
                <c:ptCount val="1"/>
                <c:pt idx="0">
                  <c:v>Avg Wt.</c:v>
                </c:pt>
              </c:strCache>
            </c:strRef>
          </c:tx>
          <c:marker>
            <c:symbol val="none"/>
          </c:marker>
          <c:xVal>
            <c:numRef>
              <c:f>'Volume Calcs'!$A$113:$A$116</c:f>
              <c:numCache>
                <c:formatCode>General</c:formatCode>
                <c:ptCount val="4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</c:numCache>
            </c:numRef>
          </c:xVal>
          <c:yVal>
            <c:numRef>
              <c:f>'Volume Calcs'!$K$113:$K$116</c:f>
              <c:numCache>
                <c:formatCode>0</c:formatCode>
                <c:ptCount val="4"/>
                <c:pt idx="0">
                  <c:v>70.28735632183908</c:v>
                </c:pt>
                <c:pt idx="1">
                  <c:v>70.2922077922078</c:v>
                </c:pt>
                <c:pt idx="2">
                  <c:v>67.55</c:v>
                </c:pt>
                <c:pt idx="3">
                  <c:v>62.4468085106383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2199640"/>
        <c:axId val="2122193864"/>
      </c:scatterChart>
      <c:valAx>
        <c:axId val="2122182904"/>
        <c:scaling>
          <c:orientation val="minMax"/>
          <c:max val="4.0"/>
          <c:min val="1.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Week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22188296"/>
        <c:crosses val="autoZero"/>
        <c:crossBetween val="midCat"/>
        <c:majorUnit val="1.0"/>
      </c:valAx>
      <c:valAx>
        <c:axId val="2122188296"/>
        <c:scaling>
          <c:orientation val="minMax"/>
          <c:min val="40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Lifts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2122182904"/>
        <c:crosses val="autoZero"/>
        <c:crossBetween val="midCat"/>
        <c:majorUnit val="20.0"/>
      </c:valAx>
      <c:valAx>
        <c:axId val="212219386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Avg</a:t>
                </a:r>
                <a:r>
                  <a:rPr lang="en-US" baseline="0"/>
                  <a:t> Wt</a:t>
                </a:r>
                <a:endParaRPr lang="en-US"/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2122199640"/>
        <c:crosses val="max"/>
        <c:crossBetween val="midCat"/>
      </c:valAx>
      <c:valAx>
        <c:axId val="2122199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2219386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Peparatory</a:t>
            </a:r>
            <a:r>
              <a:rPr lang="en-US" baseline="0"/>
              <a:t> Period (#31)</a:t>
            </a:r>
            <a:endParaRPr lang="en-US"/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'Volume Calcs'!$E$112</c:f>
              <c:strCache>
                <c:ptCount val="1"/>
                <c:pt idx="0">
                  <c:v>NL</c:v>
                </c:pt>
              </c:strCache>
            </c:strRef>
          </c:tx>
          <c:marker>
            <c:symbol val="none"/>
          </c:marker>
          <c:xVal>
            <c:numRef>
              <c:f>'Volume Calcs'!$A$113:$A$116</c:f>
              <c:numCache>
                <c:formatCode>General</c:formatCode>
                <c:ptCount val="4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</c:numCache>
            </c:numRef>
          </c:xVal>
          <c:yVal>
            <c:numRef>
              <c:f>'Volume Calcs'!$E$81:$E$84</c:f>
              <c:numCache>
                <c:formatCode>0</c:formatCode>
                <c:ptCount val="4"/>
                <c:pt idx="0">
                  <c:v>193.0</c:v>
                </c:pt>
                <c:pt idx="1">
                  <c:v>159.0</c:v>
                </c:pt>
                <c:pt idx="2">
                  <c:v>189.0</c:v>
                </c:pt>
                <c:pt idx="3">
                  <c:v>129.0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2231832"/>
        <c:axId val="2122237240"/>
      </c:scatterChart>
      <c:scatterChart>
        <c:scatterStyle val="smoothMarker"/>
        <c:varyColors val="0"/>
        <c:ser>
          <c:idx val="1"/>
          <c:order val="1"/>
          <c:tx>
            <c:strRef>
              <c:f>'Volume Calcs'!$K$112</c:f>
              <c:strCache>
                <c:ptCount val="1"/>
                <c:pt idx="0">
                  <c:v>Avg Wt.</c:v>
                </c:pt>
              </c:strCache>
            </c:strRef>
          </c:tx>
          <c:marker>
            <c:symbol val="none"/>
          </c:marker>
          <c:xVal>
            <c:numRef>
              <c:f>'Volume Calcs'!$A$113:$A$116</c:f>
              <c:numCache>
                <c:formatCode>General</c:formatCode>
                <c:ptCount val="4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</c:numCache>
            </c:numRef>
          </c:xVal>
          <c:yVal>
            <c:numRef>
              <c:f>'Volume Calcs'!$K$81:$K$84</c:f>
              <c:numCache>
                <c:formatCode>0</c:formatCode>
                <c:ptCount val="4"/>
                <c:pt idx="0">
                  <c:v>68.860103626943</c:v>
                </c:pt>
                <c:pt idx="1">
                  <c:v>68.89937106918239</c:v>
                </c:pt>
                <c:pt idx="2">
                  <c:v>69.31216931216932</c:v>
                </c:pt>
                <c:pt idx="3">
                  <c:v>69.53488372093023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2248584"/>
        <c:axId val="2122242808"/>
      </c:scatterChart>
      <c:valAx>
        <c:axId val="2122231832"/>
        <c:scaling>
          <c:orientation val="minMax"/>
          <c:max val="4.0"/>
          <c:min val="1.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Week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22237240"/>
        <c:crosses val="autoZero"/>
        <c:crossBetween val="midCat"/>
        <c:majorUnit val="1.0"/>
      </c:valAx>
      <c:valAx>
        <c:axId val="2122237240"/>
        <c:scaling>
          <c:orientation val="minMax"/>
          <c:min val="120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Lifts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2122231832"/>
        <c:crosses val="autoZero"/>
        <c:crossBetween val="midCat"/>
        <c:majorUnit val="20.0"/>
      </c:valAx>
      <c:valAx>
        <c:axId val="212224280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Avg</a:t>
                </a:r>
                <a:r>
                  <a:rPr lang="en-US" baseline="0"/>
                  <a:t> Wt</a:t>
                </a:r>
                <a:endParaRPr lang="en-US"/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2122248584"/>
        <c:crosses val="max"/>
        <c:crossBetween val="midCat"/>
      </c:valAx>
      <c:valAx>
        <c:axId val="21222485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2224280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Training</a:t>
            </a:r>
            <a:r>
              <a:rPr lang="en-US" baseline="0"/>
              <a:t> Cycle Summary</a:t>
            </a:r>
            <a:endParaRPr lang="en-US"/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'Volume Calcs'!$C$3</c:f>
              <c:strCache>
                <c:ptCount val="1"/>
                <c:pt idx="0">
                  <c:v>#37v2</c:v>
                </c:pt>
              </c:strCache>
            </c:strRef>
          </c:tx>
          <c:marker>
            <c:symbol val="none"/>
          </c:marker>
          <c:xVal>
            <c:strRef>
              <c:f>'Volume Calcs'!$AB$8:$AB$12</c:f>
              <c:strCache>
                <c:ptCount val="5"/>
                <c:pt idx="0">
                  <c:v>50-59</c:v>
                </c:pt>
                <c:pt idx="1">
                  <c:v>60-69</c:v>
                </c:pt>
                <c:pt idx="2">
                  <c:v>70-79</c:v>
                </c:pt>
                <c:pt idx="3">
                  <c:v>80-89</c:v>
                </c:pt>
                <c:pt idx="4">
                  <c:v>90+</c:v>
                </c:pt>
              </c:strCache>
            </c:strRef>
          </c:xVal>
          <c:yVal>
            <c:numRef>
              <c:f>'Volume Calcs'!$C$5:$C$9</c:f>
              <c:numCache>
                <c:formatCode>0</c:formatCode>
                <c:ptCount val="5"/>
                <c:pt idx="0">
                  <c:v>170.0</c:v>
                </c:pt>
                <c:pt idx="1">
                  <c:v>221.0</c:v>
                </c:pt>
                <c:pt idx="2">
                  <c:v>261.0</c:v>
                </c:pt>
                <c:pt idx="3">
                  <c:v>169.0</c:v>
                </c:pt>
                <c:pt idx="4">
                  <c:v>3.0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'Volume Calcs'!$E$3</c:f>
              <c:strCache>
                <c:ptCount val="1"/>
                <c:pt idx="0">
                  <c:v>#31</c:v>
                </c:pt>
              </c:strCache>
            </c:strRef>
          </c:tx>
          <c:marker>
            <c:symbol val="none"/>
          </c:marker>
          <c:xVal>
            <c:strRef>
              <c:f>'Volume Calcs'!$AB$8:$AB$12</c:f>
              <c:strCache>
                <c:ptCount val="5"/>
                <c:pt idx="0">
                  <c:v>50-59</c:v>
                </c:pt>
                <c:pt idx="1">
                  <c:v>60-69</c:v>
                </c:pt>
                <c:pt idx="2">
                  <c:v>70-79</c:v>
                </c:pt>
                <c:pt idx="3">
                  <c:v>80-89</c:v>
                </c:pt>
                <c:pt idx="4">
                  <c:v>90+</c:v>
                </c:pt>
              </c:strCache>
            </c:strRef>
          </c:xVal>
          <c:yVal>
            <c:numRef>
              <c:f>'Volume Calcs'!$E$5:$E$9</c:f>
              <c:numCache>
                <c:formatCode>0</c:formatCode>
                <c:ptCount val="5"/>
                <c:pt idx="0">
                  <c:v>125.0</c:v>
                </c:pt>
                <c:pt idx="1">
                  <c:v>120.0</c:v>
                </c:pt>
                <c:pt idx="2">
                  <c:v>205.0</c:v>
                </c:pt>
                <c:pt idx="3">
                  <c:v>205.0</c:v>
                </c:pt>
                <c:pt idx="4">
                  <c:v>11.0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'Volume Calcs'!$L$3</c:f>
              <c:strCache>
                <c:ptCount val="1"/>
                <c:pt idx="0">
                  <c:v>#32v2</c:v>
                </c:pt>
              </c:strCache>
            </c:strRef>
          </c:tx>
          <c:marker>
            <c:symbol val="none"/>
          </c:marker>
          <c:xVal>
            <c:strRef>
              <c:f>'Volume Calcs'!$AB$8:$AB$12</c:f>
              <c:strCache>
                <c:ptCount val="5"/>
                <c:pt idx="0">
                  <c:v>50-59</c:v>
                </c:pt>
                <c:pt idx="1">
                  <c:v>60-69</c:v>
                </c:pt>
                <c:pt idx="2">
                  <c:v>70-79</c:v>
                </c:pt>
                <c:pt idx="3">
                  <c:v>80-89</c:v>
                </c:pt>
                <c:pt idx="4">
                  <c:v>90+</c:v>
                </c:pt>
              </c:strCache>
            </c:strRef>
          </c:xVal>
          <c:yVal>
            <c:numRef>
              <c:f>'Volume Calcs'!$L$5:$L$9</c:f>
              <c:numCache>
                <c:formatCode>0</c:formatCode>
                <c:ptCount val="5"/>
                <c:pt idx="0">
                  <c:v>72.0</c:v>
                </c:pt>
                <c:pt idx="1">
                  <c:v>80.0</c:v>
                </c:pt>
                <c:pt idx="2">
                  <c:v>129.0</c:v>
                </c:pt>
                <c:pt idx="3">
                  <c:v>99.0</c:v>
                </c:pt>
                <c:pt idx="4">
                  <c:v>10.0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2281512"/>
        <c:axId val="2122287032"/>
      </c:scatterChart>
      <c:valAx>
        <c:axId val="2122281512"/>
        <c:scaling>
          <c:orientation val="minMax"/>
          <c:max val="5.0"/>
          <c:min val="1.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Intensity Zones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22287032"/>
        <c:crosses val="autoZero"/>
        <c:crossBetween val="midCat"/>
        <c:majorUnit val="1.0"/>
      </c:valAx>
      <c:valAx>
        <c:axId val="21222870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Lifts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212228151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1" Type="http://schemas.openxmlformats.org/officeDocument/2006/relationships/chart" Target="../charts/chart11.xml"/><Relationship Id="rId12" Type="http://schemas.openxmlformats.org/officeDocument/2006/relationships/chart" Target="../charts/chart12.xml"/><Relationship Id="rId13" Type="http://schemas.openxmlformats.org/officeDocument/2006/relationships/chart" Target="../charts/chart13.xml"/><Relationship Id="rId14" Type="http://schemas.openxmlformats.org/officeDocument/2006/relationships/chart" Target="../charts/chart14.xml"/><Relationship Id="rId15" Type="http://schemas.openxmlformats.org/officeDocument/2006/relationships/chart" Target="../charts/chart15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7" Type="http://schemas.openxmlformats.org/officeDocument/2006/relationships/chart" Target="../charts/chart7.xml"/><Relationship Id="rId8" Type="http://schemas.openxmlformats.org/officeDocument/2006/relationships/chart" Target="../charts/chart8.xml"/><Relationship Id="rId9" Type="http://schemas.openxmlformats.org/officeDocument/2006/relationships/chart" Target="../charts/chart9.xml"/><Relationship Id="rId10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47625</xdr:colOff>
      <xdr:row>60</xdr:row>
      <xdr:rowOff>47625</xdr:rowOff>
    </xdr:from>
    <xdr:to>
      <xdr:col>25</xdr:col>
      <xdr:colOff>742950</xdr:colOff>
      <xdr:row>76</xdr:row>
      <xdr:rowOff>161925</xdr:rowOff>
    </xdr:to>
    <xdr:graphicFrame macro="">
      <xdr:nvGraphicFramePr>
        <xdr:cNvPr id="12295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771525</xdr:colOff>
      <xdr:row>60</xdr:row>
      <xdr:rowOff>28575</xdr:rowOff>
    </xdr:from>
    <xdr:to>
      <xdr:col>32</xdr:col>
      <xdr:colOff>47625</xdr:colOff>
      <xdr:row>76</xdr:row>
      <xdr:rowOff>142875</xdr:rowOff>
    </xdr:to>
    <xdr:graphicFrame macro="">
      <xdr:nvGraphicFramePr>
        <xdr:cNvPr id="12296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85725</xdr:colOff>
      <xdr:row>60</xdr:row>
      <xdr:rowOff>28575</xdr:rowOff>
    </xdr:from>
    <xdr:to>
      <xdr:col>38</xdr:col>
      <xdr:colOff>0</xdr:colOff>
      <xdr:row>76</xdr:row>
      <xdr:rowOff>142875</xdr:rowOff>
    </xdr:to>
    <xdr:graphicFrame macro="">
      <xdr:nvGraphicFramePr>
        <xdr:cNvPr id="12297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39</xdr:col>
      <xdr:colOff>0</xdr:colOff>
      <xdr:row>60</xdr:row>
      <xdr:rowOff>0</xdr:rowOff>
    </xdr:from>
    <xdr:to>
      <xdr:col>44</xdr:col>
      <xdr:colOff>685800</xdr:colOff>
      <xdr:row>76</xdr:row>
      <xdr:rowOff>114300</xdr:rowOff>
    </xdr:to>
    <xdr:graphicFrame macro="">
      <xdr:nvGraphicFramePr>
        <xdr:cNvPr id="12303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76200</xdr:colOff>
      <xdr:row>92</xdr:row>
      <xdr:rowOff>47625</xdr:rowOff>
    </xdr:from>
    <xdr:to>
      <xdr:col>25</xdr:col>
      <xdr:colOff>762000</xdr:colOff>
      <xdr:row>108</xdr:row>
      <xdr:rowOff>161925</xdr:rowOff>
    </xdr:to>
    <xdr:graphicFrame macro="">
      <xdr:nvGraphicFramePr>
        <xdr:cNvPr id="12305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762000</xdr:colOff>
      <xdr:row>92</xdr:row>
      <xdr:rowOff>47625</xdr:rowOff>
    </xdr:from>
    <xdr:to>
      <xdr:col>32</xdr:col>
      <xdr:colOff>47625</xdr:colOff>
      <xdr:row>108</xdr:row>
      <xdr:rowOff>161925</xdr:rowOff>
    </xdr:to>
    <xdr:graphicFrame macro="">
      <xdr:nvGraphicFramePr>
        <xdr:cNvPr id="12306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32</xdr:col>
      <xdr:colOff>47625</xdr:colOff>
      <xdr:row>92</xdr:row>
      <xdr:rowOff>47625</xdr:rowOff>
    </xdr:from>
    <xdr:to>
      <xdr:col>37</xdr:col>
      <xdr:colOff>733425</xdr:colOff>
      <xdr:row>108</xdr:row>
      <xdr:rowOff>161925</xdr:rowOff>
    </xdr:to>
    <xdr:graphicFrame macro="">
      <xdr:nvGraphicFramePr>
        <xdr:cNvPr id="12307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39</xdr:col>
      <xdr:colOff>0</xdr:colOff>
      <xdr:row>92</xdr:row>
      <xdr:rowOff>0</xdr:rowOff>
    </xdr:from>
    <xdr:to>
      <xdr:col>44</xdr:col>
      <xdr:colOff>685800</xdr:colOff>
      <xdr:row>108</xdr:row>
      <xdr:rowOff>114300</xdr:rowOff>
    </xdr:to>
    <xdr:graphicFrame macro="">
      <xdr:nvGraphicFramePr>
        <xdr:cNvPr id="12308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20</xdr:col>
      <xdr:colOff>76200</xdr:colOff>
      <xdr:row>28</xdr:row>
      <xdr:rowOff>47625</xdr:rowOff>
    </xdr:from>
    <xdr:to>
      <xdr:col>25</xdr:col>
      <xdr:colOff>762000</xdr:colOff>
      <xdr:row>44</xdr:row>
      <xdr:rowOff>161925</xdr:rowOff>
    </xdr:to>
    <xdr:graphicFrame macro="">
      <xdr:nvGraphicFramePr>
        <xdr:cNvPr id="12313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25</xdr:col>
      <xdr:colOff>762000</xdr:colOff>
      <xdr:row>28</xdr:row>
      <xdr:rowOff>47625</xdr:rowOff>
    </xdr:from>
    <xdr:to>
      <xdr:col>32</xdr:col>
      <xdr:colOff>47625</xdr:colOff>
      <xdr:row>44</xdr:row>
      <xdr:rowOff>161925</xdr:rowOff>
    </xdr:to>
    <xdr:graphicFrame macro="">
      <xdr:nvGraphicFramePr>
        <xdr:cNvPr id="12314" name="Chart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32</xdr:col>
      <xdr:colOff>47625</xdr:colOff>
      <xdr:row>28</xdr:row>
      <xdr:rowOff>47625</xdr:rowOff>
    </xdr:from>
    <xdr:to>
      <xdr:col>37</xdr:col>
      <xdr:colOff>733425</xdr:colOff>
      <xdr:row>44</xdr:row>
      <xdr:rowOff>161925</xdr:rowOff>
    </xdr:to>
    <xdr:graphicFrame macro="">
      <xdr:nvGraphicFramePr>
        <xdr:cNvPr id="12315" name="Chart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39</xdr:col>
      <xdr:colOff>0</xdr:colOff>
      <xdr:row>28</xdr:row>
      <xdr:rowOff>0</xdr:rowOff>
    </xdr:from>
    <xdr:to>
      <xdr:col>44</xdr:col>
      <xdr:colOff>685800</xdr:colOff>
      <xdr:row>44</xdr:row>
      <xdr:rowOff>114300</xdr:rowOff>
    </xdr:to>
    <xdr:graphicFrame macro="">
      <xdr:nvGraphicFramePr>
        <xdr:cNvPr id="12316" name="Chart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25400</xdr:colOff>
      <xdr:row>29</xdr:row>
      <xdr:rowOff>50800</xdr:rowOff>
    </xdr:from>
    <xdr:to>
      <xdr:col>12</xdr:col>
      <xdr:colOff>25400</xdr:colOff>
      <xdr:row>45</xdr:row>
      <xdr:rowOff>152400</xdr:rowOff>
    </xdr:to>
    <xdr:graphicFrame macro="">
      <xdr:nvGraphicFramePr>
        <xdr:cNvPr id="36" name="Chart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93</xdr:row>
      <xdr:rowOff>25400</xdr:rowOff>
    </xdr:from>
    <xdr:to>
      <xdr:col>12</xdr:col>
      <xdr:colOff>0</xdr:colOff>
      <xdr:row>109</xdr:row>
      <xdr:rowOff>127000</xdr:rowOff>
    </xdr:to>
    <xdr:graphicFrame macro="">
      <xdr:nvGraphicFramePr>
        <xdr:cNvPr id="38" name="Chart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12700</xdr:colOff>
      <xdr:row>61</xdr:row>
      <xdr:rowOff>76200</xdr:rowOff>
    </xdr:from>
    <xdr:to>
      <xdr:col>12</xdr:col>
      <xdr:colOff>12700</xdr:colOff>
      <xdr:row>78</xdr:row>
      <xdr:rowOff>12700</xdr:rowOff>
    </xdr:to>
    <xdr:graphicFrame macro="">
      <xdr:nvGraphicFramePr>
        <xdr:cNvPr id="40" name="Chart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20</xdr:col>
      <xdr:colOff>38100</xdr:colOff>
      <xdr:row>5</xdr:row>
      <xdr:rowOff>12700</xdr:rowOff>
    </xdr:from>
    <xdr:to>
      <xdr:col>25</xdr:col>
      <xdr:colOff>736600</xdr:colOff>
      <xdr:row>21</xdr:row>
      <xdr:rowOff>114300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"/>
  <sheetViews>
    <sheetView zoomScale="200" zoomScaleNormal="200" zoomScalePageLayoutView="200" workbookViewId="0">
      <selection activeCell="B25" sqref="B25"/>
    </sheetView>
  </sheetViews>
  <sheetFormatPr baseColWidth="10" defaultColWidth="8.7109375" defaultRowHeight="13" x14ac:dyDescent="0"/>
  <cols>
    <col min="2" max="5" width="11.42578125" style="1" customWidth="1"/>
    <col min="7" max="10" width="9.140625" style="2" customWidth="1"/>
    <col min="26" max="26" width="0" hidden="1" customWidth="1"/>
  </cols>
  <sheetData>
    <row r="1" spans="1:26">
      <c r="A1" s="3" t="s">
        <v>0</v>
      </c>
      <c r="Z1" t="s">
        <v>1</v>
      </c>
    </row>
    <row r="2" spans="1:26">
      <c r="A2" t="s">
        <v>2</v>
      </c>
      <c r="B2" s="1">
        <v>100</v>
      </c>
      <c r="C2" s="2"/>
    </row>
    <row r="3" spans="1:26">
      <c r="A3" t="s">
        <v>3</v>
      </c>
      <c r="B3" s="1">
        <v>100</v>
      </c>
    </row>
    <row r="4" spans="1:26">
      <c r="A4" t="s">
        <v>4</v>
      </c>
      <c r="B4" s="1">
        <v>100</v>
      </c>
    </row>
  </sheetData>
  <sheetProtection selectLockedCells="1" selectUnlockedCells="1"/>
  <phoneticPr fontId="9" type="noConversion"/>
  <pageMargins left="0.75" right="0.75" top="1" bottom="1" header="0.51180555555555551" footer="0.5118055555555555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21"/>
  <sheetViews>
    <sheetView topLeftCell="L53" zoomScaleNormal="85" zoomScalePageLayoutView="85" workbookViewId="0">
      <selection activeCell="B60" sqref="B60"/>
    </sheetView>
  </sheetViews>
  <sheetFormatPr baseColWidth="10" defaultColWidth="8.7109375" defaultRowHeight="13" x14ac:dyDescent="0"/>
  <cols>
    <col min="1" max="1" width="14.5703125" customWidth="1"/>
    <col min="2" max="4" width="9.85546875" style="1" customWidth="1"/>
    <col min="5" max="5" width="10" style="1" customWidth="1"/>
    <col min="6" max="6" width="0.140625" style="1" customWidth="1"/>
    <col min="7" max="7" width="7.5703125" style="1" hidden="1" customWidth="1"/>
    <col min="8" max="8" width="8.42578125" style="1" hidden="1" customWidth="1"/>
    <col min="9" max="9" width="9" style="1" hidden="1" customWidth="1"/>
    <col min="10" max="10" width="9.42578125" style="1" hidden="1" customWidth="1"/>
    <col min="11" max="11" width="9.85546875" style="1" customWidth="1"/>
    <col min="12" max="12" width="9.85546875" customWidth="1"/>
    <col min="13" max="13" width="10.42578125" style="4" customWidth="1"/>
    <col min="14" max="15" width="9.85546875" style="4" customWidth="1"/>
    <col min="16" max="16" width="0.140625" customWidth="1"/>
    <col min="17" max="19" width="8.7109375" hidden="1" customWidth="1"/>
    <col min="20" max="20" width="4" customWidth="1"/>
    <col min="30" max="30" width="7.28515625" customWidth="1"/>
    <col min="31" max="31" width="8.5703125" customWidth="1"/>
    <col min="32" max="32" width="10.28515625" customWidth="1"/>
  </cols>
  <sheetData>
    <row r="1" spans="1:28">
      <c r="A1" s="3" t="s">
        <v>5</v>
      </c>
    </row>
    <row r="2" spans="1:28">
      <c r="A2" s="3"/>
    </row>
    <row r="3" spans="1:28">
      <c r="A3" s="3"/>
      <c r="C3" s="1" t="s">
        <v>70</v>
      </c>
      <c r="E3" s="1" t="s">
        <v>8</v>
      </c>
      <c r="L3" s="1" t="s">
        <v>69</v>
      </c>
      <c r="M3" s="1"/>
    </row>
    <row r="4" spans="1:28">
      <c r="A4" s="3" t="s">
        <v>76</v>
      </c>
      <c r="B4" s="3" t="s">
        <v>12</v>
      </c>
      <c r="C4" s="1" t="s">
        <v>77</v>
      </c>
      <c r="D4" s="1" t="s">
        <v>78</v>
      </c>
      <c r="E4" s="1" t="s">
        <v>77</v>
      </c>
      <c r="F4" s="1" t="s">
        <v>78</v>
      </c>
      <c r="L4" s="1" t="s">
        <v>77</v>
      </c>
      <c r="M4" s="1" t="s">
        <v>78</v>
      </c>
    </row>
    <row r="5" spans="1:28">
      <c r="A5" s="3">
        <v>1</v>
      </c>
      <c r="B5" s="3" t="s">
        <v>42</v>
      </c>
      <c r="C5" s="1">
        <f>Z49+AF49+AL49</f>
        <v>170</v>
      </c>
      <c r="D5" s="104">
        <f>C5/C$10</f>
        <v>0.20631067961165048</v>
      </c>
      <c r="E5" s="1">
        <f>Z81+AF81+AL81</f>
        <v>125</v>
      </c>
      <c r="K5" s="104">
        <f>E5/E$10</f>
        <v>0.18768768768768768</v>
      </c>
      <c r="L5" s="1">
        <f>Z113+AF113+AL113</f>
        <v>72</v>
      </c>
      <c r="M5" s="9">
        <f>L5/L$10</f>
        <v>0.18461538461538463</v>
      </c>
    </row>
    <row r="6" spans="1:28">
      <c r="A6" s="3">
        <v>2</v>
      </c>
      <c r="B6" s="3" t="s">
        <v>43</v>
      </c>
      <c r="C6" s="1">
        <f t="shared" ref="C6:C10" si="0">Z50+AF50+AL50</f>
        <v>221</v>
      </c>
      <c r="D6" s="104">
        <f t="shared" ref="D6:D10" si="1">C6/C$10</f>
        <v>0.26820388349514562</v>
      </c>
      <c r="E6" s="1">
        <f t="shared" ref="E6:E10" si="2">Z82+AF82+AL82</f>
        <v>120</v>
      </c>
      <c r="K6" s="104">
        <f t="shared" ref="K6:K10" si="3">E6/E$10</f>
        <v>0.18018018018018017</v>
      </c>
      <c r="L6" s="1">
        <f t="shared" ref="L6:L10" si="4">Z114+AF114+AL114</f>
        <v>80</v>
      </c>
      <c r="M6" s="9">
        <f t="shared" ref="M6:M10" si="5">L6/L$10</f>
        <v>0.20512820512820512</v>
      </c>
    </row>
    <row r="7" spans="1:28">
      <c r="A7" s="3">
        <v>3</v>
      </c>
      <c r="B7" s="3" t="s">
        <v>44</v>
      </c>
      <c r="C7" s="1">
        <f t="shared" si="0"/>
        <v>261</v>
      </c>
      <c r="D7" s="104">
        <f t="shared" si="1"/>
        <v>0.31674757281553401</v>
      </c>
      <c r="E7" s="1">
        <f t="shared" si="2"/>
        <v>205</v>
      </c>
      <c r="K7" s="104">
        <f t="shared" si="3"/>
        <v>0.30780780780780781</v>
      </c>
      <c r="L7" s="1">
        <f t="shared" si="4"/>
        <v>129</v>
      </c>
      <c r="M7" s="9">
        <f t="shared" si="5"/>
        <v>0.33076923076923076</v>
      </c>
      <c r="AA7" s="3" t="s">
        <v>76</v>
      </c>
      <c r="AB7" s="3" t="s">
        <v>12</v>
      </c>
    </row>
    <row r="8" spans="1:28">
      <c r="A8" s="3">
        <v>4</v>
      </c>
      <c r="B8" s="3" t="s">
        <v>45</v>
      </c>
      <c r="C8" s="1">
        <f t="shared" si="0"/>
        <v>169</v>
      </c>
      <c r="D8" s="104">
        <f t="shared" si="1"/>
        <v>0.20509708737864077</v>
      </c>
      <c r="E8" s="1">
        <f t="shared" si="2"/>
        <v>205</v>
      </c>
      <c r="K8" s="104">
        <f t="shared" si="3"/>
        <v>0.30780780780780781</v>
      </c>
      <c r="L8" s="1">
        <f t="shared" si="4"/>
        <v>99</v>
      </c>
      <c r="M8" s="9">
        <f t="shared" si="5"/>
        <v>0.25384615384615383</v>
      </c>
      <c r="AA8" s="3">
        <v>1</v>
      </c>
      <c r="AB8" s="3" t="s">
        <v>42</v>
      </c>
    </row>
    <row r="9" spans="1:28">
      <c r="A9" s="3">
        <v>5</v>
      </c>
      <c r="B9" s="3" t="s">
        <v>46</v>
      </c>
      <c r="C9" s="1">
        <f t="shared" si="0"/>
        <v>3</v>
      </c>
      <c r="D9" s="104">
        <f t="shared" si="1"/>
        <v>3.6407766990291263E-3</v>
      </c>
      <c r="E9" s="1">
        <f t="shared" si="2"/>
        <v>11</v>
      </c>
      <c r="K9" s="104">
        <f t="shared" si="3"/>
        <v>1.6516516516516516E-2</v>
      </c>
      <c r="L9" s="1">
        <f t="shared" si="4"/>
        <v>10</v>
      </c>
      <c r="M9" s="9">
        <f t="shared" si="5"/>
        <v>2.564102564102564E-2</v>
      </c>
      <c r="AA9" s="3">
        <v>2</v>
      </c>
      <c r="AB9" s="3" t="s">
        <v>43</v>
      </c>
    </row>
    <row r="10" spans="1:28">
      <c r="A10" s="3"/>
      <c r="B10" s="3" t="s">
        <v>47</v>
      </c>
      <c r="C10" s="1">
        <f t="shared" si="0"/>
        <v>824</v>
      </c>
      <c r="D10" s="104">
        <f t="shared" si="1"/>
        <v>1</v>
      </c>
      <c r="E10" s="1">
        <f t="shared" si="2"/>
        <v>666</v>
      </c>
      <c r="K10" s="104">
        <f t="shared" si="3"/>
        <v>1</v>
      </c>
      <c r="L10" s="1">
        <f t="shared" si="4"/>
        <v>390</v>
      </c>
      <c r="M10" s="9">
        <f t="shared" si="5"/>
        <v>1</v>
      </c>
      <c r="AA10" s="3">
        <v>3</v>
      </c>
      <c r="AB10" s="3" t="s">
        <v>44</v>
      </c>
    </row>
    <row r="11" spans="1:28">
      <c r="A11" s="3"/>
      <c r="AA11" s="3">
        <v>4</v>
      </c>
      <c r="AB11" s="3" t="s">
        <v>45</v>
      </c>
    </row>
    <row r="12" spans="1:28">
      <c r="A12" s="3"/>
      <c r="AA12" s="3">
        <v>5</v>
      </c>
      <c r="AB12" s="3" t="s">
        <v>46</v>
      </c>
    </row>
    <row r="13" spans="1:28">
      <c r="A13" s="3"/>
      <c r="AA13" s="3"/>
      <c r="AB13" s="3"/>
    </row>
    <row r="14" spans="1:28">
      <c r="A14" s="3"/>
    </row>
    <row r="15" spans="1:28">
      <c r="A15" s="3"/>
    </row>
    <row r="16" spans="1:28">
      <c r="A16" s="3"/>
    </row>
    <row r="17" spans="1:45">
      <c r="A17" s="3"/>
    </row>
    <row r="18" spans="1:45">
      <c r="A18" s="3"/>
    </row>
    <row r="19" spans="1:45">
      <c r="A19" s="3"/>
    </row>
    <row r="20" spans="1:45">
      <c r="A20" s="3"/>
    </row>
    <row r="21" spans="1:45">
      <c r="A21" s="3"/>
    </row>
    <row r="22" spans="1:45">
      <c r="A22" s="3"/>
    </row>
    <row r="23" spans="1:45">
      <c r="A23" s="3"/>
    </row>
    <row r="24" spans="1:45">
      <c r="A24" s="3"/>
    </row>
    <row r="25" spans="1:45">
      <c r="A25" s="6"/>
      <c r="B25" s="8"/>
      <c r="C25" s="8"/>
      <c r="D25" s="8"/>
      <c r="E25" s="8"/>
      <c r="F25" s="8"/>
      <c r="G25" s="8"/>
      <c r="H25" s="8"/>
      <c r="I25" s="8"/>
      <c r="J25" s="8"/>
      <c r="K25" s="8"/>
      <c r="M25" s="9"/>
      <c r="N25" s="9"/>
      <c r="O25" s="9"/>
    </row>
    <row r="26" spans="1:45">
      <c r="A26" s="6"/>
      <c r="B26" s="125" t="s">
        <v>75</v>
      </c>
      <c r="C26" s="125"/>
      <c r="D26" s="125"/>
      <c r="E26" s="125"/>
      <c r="F26" s="125"/>
      <c r="G26" s="125"/>
      <c r="H26" s="125"/>
      <c r="I26" s="125"/>
      <c r="J26" s="125"/>
      <c r="K26" s="125"/>
      <c r="L26" s="126"/>
      <c r="M26" s="9"/>
      <c r="N26" s="9"/>
      <c r="O26" s="9"/>
      <c r="U26" s="105" t="s">
        <v>55</v>
      </c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N26" s="106" t="s">
        <v>56</v>
      </c>
      <c r="AO26" s="106"/>
      <c r="AP26" s="106"/>
      <c r="AQ26" s="106"/>
      <c r="AR26" s="106"/>
      <c r="AS26" s="106"/>
    </row>
    <row r="27" spans="1:45">
      <c r="A27" s="6"/>
      <c r="B27" s="8"/>
      <c r="C27" s="8"/>
      <c r="D27" s="8"/>
      <c r="E27" s="8"/>
      <c r="F27" s="8"/>
      <c r="G27" s="8"/>
      <c r="H27" s="8"/>
      <c r="I27" s="8"/>
      <c r="J27" s="8"/>
      <c r="K27" s="8"/>
      <c r="M27" s="9"/>
      <c r="N27" s="9"/>
      <c r="O27" s="9"/>
    </row>
    <row r="29" spans="1:45">
      <c r="A29" s="6"/>
      <c r="B29" s="8"/>
      <c r="C29" s="8"/>
      <c r="D29" s="8"/>
      <c r="E29" s="8"/>
      <c r="F29" s="8"/>
      <c r="G29" s="8"/>
      <c r="H29" s="8"/>
      <c r="I29" s="8"/>
      <c r="J29" s="8"/>
      <c r="K29" s="8"/>
      <c r="M29" s="9"/>
      <c r="N29" s="9"/>
      <c r="O29" s="9"/>
    </row>
    <row r="30" spans="1:45">
      <c r="A30" s="6"/>
      <c r="B30" s="8"/>
      <c r="C30" s="8"/>
      <c r="D30" s="8"/>
      <c r="E30" s="8"/>
      <c r="F30" s="8"/>
      <c r="G30" s="8"/>
      <c r="H30" s="8"/>
      <c r="I30" s="8"/>
      <c r="J30" s="8"/>
      <c r="K30" s="8"/>
      <c r="M30" s="9"/>
      <c r="N30" s="9"/>
      <c r="O30" s="9"/>
    </row>
    <row r="31" spans="1:45">
      <c r="A31" s="6"/>
      <c r="B31" s="8"/>
      <c r="C31" s="8"/>
      <c r="D31" s="8"/>
      <c r="E31" s="8"/>
      <c r="F31" s="8"/>
      <c r="G31" s="8"/>
      <c r="H31" s="8"/>
      <c r="I31" s="8"/>
      <c r="J31" s="8"/>
      <c r="K31" s="8"/>
      <c r="M31" s="9"/>
      <c r="N31" s="9"/>
      <c r="O31" s="9"/>
    </row>
    <row r="32" spans="1:45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M32" s="9"/>
      <c r="N32" s="9"/>
      <c r="O32" s="9"/>
    </row>
    <row r="33" spans="1:45">
      <c r="A33" s="6"/>
      <c r="B33" s="8"/>
      <c r="C33" s="8"/>
      <c r="D33" s="8"/>
      <c r="E33" s="8"/>
      <c r="F33" s="8"/>
      <c r="G33" s="8"/>
      <c r="H33" s="8"/>
      <c r="I33" s="8"/>
      <c r="J33" s="8"/>
      <c r="K33" s="8"/>
      <c r="M33" s="9"/>
      <c r="N33" s="9"/>
      <c r="O33" s="9"/>
    </row>
    <row r="34" spans="1:45">
      <c r="A34" s="6"/>
      <c r="B34" s="8"/>
      <c r="C34" s="8"/>
      <c r="D34" s="8"/>
      <c r="E34" s="8"/>
      <c r="F34" s="8"/>
      <c r="G34" s="8"/>
      <c r="H34" s="8"/>
      <c r="I34" s="8"/>
      <c r="J34" s="8"/>
      <c r="K34" s="8"/>
      <c r="M34" s="9"/>
      <c r="N34" s="9"/>
      <c r="O34" s="9"/>
    </row>
    <row r="35" spans="1:45">
      <c r="A35" s="6"/>
      <c r="B35" s="8"/>
      <c r="C35" s="8"/>
      <c r="D35" s="8"/>
      <c r="E35" s="8"/>
      <c r="F35" s="8"/>
      <c r="G35" s="8"/>
      <c r="H35" s="8"/>
      <c r="I35" s="8"/>
      <c r="J35" s="8"/>
      <c r="K35" s="8"/>
      <c r="M35" s="9"/>
      <c r="N35" s="9"/>
      <c r="O35" s="9"/>
    </row>
    <row r="36" spans="1:45">
      <c r="A36" s="6"/>
      <c r="B36" s="8"/>
      <c r="C36" s="8"/>
      <c r="D36" s="8"/>
      <c r="E36" s="8"/>
      <c r="F36" s="8"/>
      <c r="G36" s="8"/>
      <c r="H36" s="8"/>
      <c r="I36" s="8"/>
      <c r="J36" s="8"/>
      <c r="K36" s="8"/>
      <c r="M36" s="9"/>
      <c r="N36" s="9"/>
      <c r="O36" s="9"/>
    </row>
    <row r="37" spans="1:45">
      <c r="A37" s="6"/>
      <c r="B37" s="8"/>
      <c r="C37" s="8"/>
      <c r="D37" s="8"/>
      <c r="E37" s="8"/>
      <c r="F37" s="8"/>
      <c r="G37" s="8"/>
      <c r="H37" s="8"/>
      <c r="I37" s="8"/>
      <c r="J37" s="8"/>
      <c r="K37" s="8"/>
      <c r="M37" s="9"/>
      <c r="N37" s="9"/>
      <c r="O37" s="9"/>
    </row>
    <row r="38" spans="1:45">
      <c r="A38" s="6"/>
      <c r="B38" s="8"/>
      <c r="C38" s="8"/>
      <c r="D38" s="8"/>
      <c r="E38" s="8"/>
      <c r="F38" s="8"/>
      <c r="G38" s="8"/>
      <c r="H38" s="8"/>
      <c r="I38" s="8"/>
      <c r="J38" s="8"/>
      <c r="K38" s="8"/>
      <c r="M38" s="9"/>
      <c r="N38" s="9"/>
      <c r="O38" s="9"/>
    </row>
    <row r="39" spans="1:45">
      <c r="A39" s="6"/>
      <c r="B39" s="8"/>
      <c r="C39" s="8"/>
      <c r="D39" s="8"/>
      <c r="E39" s="8"/>
      <c r="F39" s="8"/>
      <c r="G39" s="8"/>
      <c r="H39" s="8"/>
      <c r="I39" s="8"/>
      <c r="J39" s="8"/>
      <c r="K39" s="8"/>
      <c r="M39" s="9"/>
      <c r="N39" s="9"/>
      <c r="O39" s="9"/>
    </row>
    <row r="40" spans="1:45">
      <c r="A40" s="6"/>
      <c r="B40" s="8"/>
      <c r="C40" s="8"/>
      <c r="D40" s="8"/>
      <c r="E40" s="8"/>
      <c r="F40" s="8"/>
      <c r="G40" s="8"/>
      <c r="H40" s="8"/>
      <c r="I40" s="8"/>
      <c r="J40" s="8"/>
      <c r="K40" s="8"/>
      <c r="M40" s="9"/>
      <c r="N40" s="9"/>
      <c r="O40" s="9"/>
    </row>
    <row r="41" spans="1:45">
      <c r="A41" s="6"/>
      <c r="B41" s="8"/>
      <c r="C41" s="8"/>
      <c r="D41" s="8"/>
      <c r="E41" s="8"/>
      <c r="F41" s="8"/>
      <c r="G41" s="8"/>
      <c r="H41" s="8"/>
      <c r="I41" s="8"/>
      <c r="J41" s="8"/>
      <c r="K41" s="8"/>
      <c r="M41" s="9"/>
      <c r="N41" s="9"/>
      <c r="O41" s="9"/>
    </row>
    <row r="42" spans="1:45">
      <c r="A42" s="6"/>
      <c r="B42" s="8"/>
      <c r="C42" s="8"/>
      <c r="D42" s="8"/>
      <c r="E42" s="8"/>
      <c r="F42" s="8"/>
      <c r="G42" s="8"/>
      <c r="H42" s="8"/>
      <c r="I42" s="8"/>
      <c r="J42" s="8"/>
      <c r="K42" s="8"/>
      <c r="M42" s="9"/>
      <c r="N42" s="9"/>
      <c r="O42" s="9"/>
    </row>
    <row r="43" spans="1:45">
      <c r="A43" s="6"/>
      <c r="B43" s="8"/>
      <c r="C43" s="8"/>
      <c r="D43" s="8"/>
      <c r="E43" s="8"/>
      <c r="F43" s="8"/>
      <c r="G43" s="8"/>
      <c r="H43" s="8"/>
      <c r="I43" s="8"/>
      <c r="J43" s="8"/>
      <c r="K43" s="8"/>
      <c r="M43" s="9"/>
      <c r="N43" s="9"/>
      <c r="O43" s="9"/>
    </row>
    <row r="44" spans="1:45">
      <c r="A44" s="6"/>
      <c r="B44" s="8"/>
      <c r="C44" s="8"/>
      <c r="D44" s="8"/>
      <c r="E44" s="8"/>
      <c r="F44" s="8"/>
      <c r="G44" s="8"/>
      <c r="H44" s="8"/>
      <c r="I44" s="8"/>
      <c r="J44" s="8"/>
      <c r="K44" s="8"/>
      <c r="M44" s="9"/>
      <c r="N44" s="9"/>
      <c r="O44" s="9"/>
    </row>
    <row r="45" spans="1:45">
      <c r="A45" s="6"/>
      <c r="B45" s="8"/>
      <c r="C45" s="8"/>
      <c r="D45" s="8"/>
      <c r="E45" s="8"/>
      <c r="F45" s="8"/>
      <c r="G45" s="8"/>
      <c r="H45" s="8"/>
      <c r="I45" s="8"/>
      <c r="J45" s="8"/>
      <c r="K45" s="8"/>
      <c r="M45" s="9"/>
      <c r="N45" s="9"/>
      <c r="O45" s="9"/>
    </row>
    <row r="46" spans="1:45">
      <c r="A46" s="6"/>
      <c r="B46" s="8"/>
      <c r="C46" s="8"/>
      <c r="D46" s="8"/>
      <c r="E46" s="8"/>
      <c r="F46" s="8"/>
      <c r="G46" s="8"/>
      <c r="H46" s="8"/>
      <c r="I46" s="8"/>
      <c r="J46" s="8"/>
      <c r="K46" s="8"/>
      <c r="M46" s="9"/>
      <c r="N46" s="9"/>
      <c r="O46" s="9"/>
    </row>
    <row r="47" spans="1:45">
      <c r="U47" s="3" t="s">
        <v>2</v>
      </c>
      <c r="V47" s="3"/>
      <c r="W47" s="3"/>
      <c r="X47" s="3"/>
      <c r="Y47" s="3"/>
      <c r="Z47" s="3"/>
      <c r="AA47" s="3" t="s">
        <v>3</v>
      </c>
      <c r="AB47" s="3"/>
      <c r="AC47" s="3"/>
      <c r="AD47" s="3"/>
      <c r="AE47" s="3"/>
      <c r="AF47" s="3"/>
      <c r="AG47" s="3" t="s">
        <v>4</v>
      </c>
      <c r="AH47" s="3"/>
      <c r="AI47" s="3"/>
      <c r="AJ47" s="3"/>
      <c r="AK47" s="3"/>
    </row>
    <row r="48" spans="1:45">
      <c r="A48" s="6" t="s">
        <v>70</v>
      </c>
      <c r="B48" s="7" t="s">
        <v>2</v>
      </c>
      <c r="C48" s="7" t="s">
        <v>3</v>
      </c>
      <c r="D48" s="7" t="s">
        <v>6</v>
      </c>
      <c r="E48" s="7" t="s">
        <v>47</v>
      </c>
      <c r="F48" s="7"/>
      <c r="G48" s="7" t="s">
        <v>2</v>
      </c>
      <c r="H48" s="7" t="s">
        <v>3</v>
      </c>
      <c r="I48" s="7" t="s">
        <v>6</v>
      </c>
      <c r="J48" s="7"/>
      <c r="K48" s="7" t="s">
        <v>71</v>
      </c>
      <c r="M48" s="7" t="s">
        <v>2</v>
      </c>
      <c r="N48" s="7" t="s">
        <v>3</v>
      </c>
      <c r="O48" s="7" t="s">
        <v>6</v>
      </c>
      <c r="U48" s="3" t="s">
        <v>12</v>
      </c>
      <c r="V48" s="6" t="s">
        <v>49</v>
      </c>
      <c r="W48" s="6" t="s">
        <v>51</v>
      </c>
      <c r="X48" s="6" t="s">
        <v>52</v>
      </c>
      <c r="Y48" s="6" t="s">
        <v>53</v>
      </c>
      <c r="Z48" s="6" t="s">
        <v>50</v>
      </c>
      <c r="AA48" s="3" t="s">
        <v>12</v>
      </c>
      <c r="AB48" s="6" t="s">
        <v>49</v>
      </c>
      <c r="AC48" s="6" t="s">
        <v>51</v>
      </c>
      <c r="AD48" s="6" t="s">
        <v>52</v>
      </c>
      <c r="AE48" s="6" t="s">
        <v>53</v>
      </c>
      <c r="AF48" s="6" t="s">
        <v>50</v>
      </c>
      <c r="AG48" s="3" t="s">
        <v>12</v>
      </c>
      <c r="AH48" s="6" t="s">
        <v>49</v>
      </c>
      <c r="AI48" s="6" t="s">
        <v>51</v>
      </c>
      <c r="AJ48" s="6" t="s">
        <v>52</v>
      </c>
      <c r="AK48" s="6" t="s">
        <v>53</v>
      </c>
      <c r="AL48" s="6" t="s">
        <v>50</v>
      </c>
      <c r="AN48" s="3" t="s">
        <v>54</v>
      </c>
      <c r="AO48" s="6" t="s">
        <v>49</v>
      </c>
      <c r="AP48" s="6" t="s">
        <v>51</v>
      </c>
      <c r="AQ48" s="6" t="s">
        <v>52</v>
      </c>
      <c r="AR48" s="6" t="s">
        <v>53</v>
      </c>
      <c r="AS48" s="6" t="s">
        <v>50</v>
      </c>
    </row>
    <row r="49" spans="1:45">
      <c r="A49" s="6">
        <v>1</v>
      </c>
      <c r="B49" s="8">
        <f>'#37v2'!G54</f>
        <v>62</v>
      </c>
      <c r="C49" s="8">
        <f>'#37v2'!I54</f>
        <v>129</v>
      </c>
      <c r="D49" s="8">
        <f>'#37v2'!K54</f>
        <v>39</v>
      </c>
      <c r="E49" s="8">
        <f>SUM(B49:D49)</f>
        <v>230</v>
      </c>
      <c r="F49" s="8"/>
      <c r="G49" s="8">
        <f>'#37v2'!H54</f>
        <v>4125</v>
      </c>
      <c r="H49" s="8">
        <f>'#37v2'!J54</f>
        <v>7985</v>
      </c>
      <c r="I49" s="8">
        <f>'#37v2'!L54</f>
        <v>2790</v>
      </c>
      <c r="J49" s="8">
        <f>SUM(G49:I49)</f>
        <v>14900</v>
      </c>
      <c r="K49" s="8">
        <f>J49/E49</f>
        <v>64.782608695652172</v>
      </c>
      <c r="M49" s="9">
        <f>G49/B49/Max!B2</f>
        <v>0.66532258064516125</v>
      </c>
      <c r="N49" s="9">
        <f>H49/C49/Max!B$3</f>
        <v>0.61899224806201547</v>
      </c>
      <c r="O49" s="9">
        <f>I49/D49/Max!B$4</f>
        <v>0.71538461538461529</v>
      </c>
      <c r="U49" s="3" t="s">
        <v>42</v>
      </c>
      <c r="V49" s="8">
        <f>'#37v2'!$M$54</f>
        <v>10</v>
      </c>
      <c r="W49" s="8">
        <f>'#37v2'!$M$104</f>
        <v>13</v>
      </c>
      <c r="X49" s="8">
        <f>'#37v2'!$M$155</f>
        <v>15</v>
      </c>
      <c r="Y49" s="8">
        <f>'#37v2'!$M$202</f>
        <v>13</v>
      </c>
      <c r="Z49" s="8">
        <f>'#37v2'!$M$205</f>
        <v>51</v>
      </c>
      <c r="AA49" s="3" t="s">
        <v>42</v>
      </c>
      <c r="AB49" s="8">
        <f>'#37v2'!$R$54</f>
        <v>42</v>
      </c>
      <c r="AC49" s="8">
        <f>'#37v2'!$R$104</f>
        <v>21</v>
      </c>
      <c r="AD49" s="8">
        <f>'#37v2'!$R$155</f>
        <v>20</v>
      </c>
      <c r="AE49" s="8">
        <f>'#37v2'!$R$202</f>
        <v>20</v>
      </c>
      <c r="AF49" s="8">
        <f>'#37v2'!$R$205</f>
        <v>103</v>
      </c>
      <c r="AG49" s="3" t="s">
        <v>42</v>
      </c>
      <c r="AH49" s="8">
        <f>'#37v2'!$W$54</f>
        <v>3</v>
      </c>
      <c r="AI49" s="8">
        <f>'#37v2'!$W$104</f>
        <v>6</v>
      </c>
      <c r="AJ49" s="8">
        <f>'#37v2'!$W$155</f>
        <v>3</v>
      </c>
      <c r="AK49" s="8">
        <f>'#37v2'!$W$202</f>
        <v>4</v>
      </c>
      <c r="AL49" s="8">
        <f>'#37v2'!$W$205</f>
        <v>16</v>
      </c>
      <c r="AN49" t="s">
        <v>2</v>
      </c>
      <c r="AO49" s="104">
        <f>V54/(V54+AB54+AH54)</f>
        <v>0.26956521739130435</v>
      </c>
      <c r="AP49" s="104">
        <f>W54/(W54+AC54+AI54)</f>
        <v>0.35326086956521741</v>
      </c>
      <c r="AQ49" s="104">
        <f>X54/(X54+AD54+AJ54)</f>
        <v>0.35406698564593303</v>
      </c>
      <c r="AR49" s="104">
        <f>Y54/(Y54+AE54+AK54)</f>
        <v>0.33333333333333331</v>
      </c>
      <c r="AS49" s="104">
        <f>Z54/(Z54+AF54+AL54)</f>
        <v>0.32524271844660196</v>
      </c>
    </row>
    <row r="50" spans="1:45">
      <c r="A50" s="6">
        <v>2</v>
      </c>
      <c r="B50" s="8">
        <f>'#37v2'!G104</f>
        <v>65</v>
      </c>
      <c r="C50" s="8">
        <f>'#37v2'!I104</f>
        <v>80</v>
      </c>
      <c r="D50" s="8">
        <f>'#37v2'!K104</f>
        <v>39</v>
      </c>
      <c r="E50" s="8">
        <f>SUM(B50:D50)</f>
        <v>184</v>
      </c>
      <c r="F50" s="8"/>
      <c r="G50" s="8">
        <f>'#37v2'!H104</f>
        <v>4515</v>
      </c>
      <c r="H50" s="8">
        <f>'#37v2'!J104</f>
        <v>5355</v>
      </c>
      <c r="I50" s="8">
        <f>'#37v2'!L104</f>
        <v>2610</v>
      </c>
      <c r="J50" s="8">
        <f>SUM(G50:I50)</f>
        <v>12480</v>
      </c>
      <c r="K50" s="8">
        <f t="shared" ref="K50:K53" si="6">J50/E50</f>
        <v>67.826086956521735</v>
      </c>
      <c r="M50" s="9">
        <f>G50/B50/Max!B2</f>
        <v>0.69461538461538463</v>
      </c>
      <c r="N50" s="9">
        <f>H50/C50/Max!B$3</f>
        <v>0.66937500000000005</v>
      </c>
      <c r="O50" s="9">
        <f>I50/D50/Max!B$4</f>
        <v>0.66923076923076918</v>
      </c>
      <c r="U50" s="3" t="s">
        <v>43</v>
      </c>
      <c r="V50" s="8">
        <f>'#37v2'!$N$54</f>
        <v>9</v>
      </c>
      <c r="W50" s="8">
        <f>'#37v2'!$N$104</f>
        <v>11</v>
      </c>
      <c r="X50" s="8">
        <f>'#37v2'!$N$155</f>
        <v>13</v>
      </c>
      <c r="Y50" s="8">
        <f>'#37v2'!$N$202</f>
        <v>11</v>
      </c>
      <c r="Z50" s="8">
        <f>'#37v2'!$N$205</f>
        <v>44</v>
      </c>
      <c r="AA50" s="3" t="s">
        <v>43</v>
      </c>
      <c r="AB50" s="8">
        <f>'#37v2'!$S$54</f>
        <v>53</v>
      </c>
      <c r="AC50" s="8">
        <f>'#37v2'!$S$104</f>
        <v>18</v>
      </c>
      <c r="AD50" s="8">
        <f>'#37v2'!$S$155</f>
        <v>41</v>
      </c>
      <c r="AE50" s="8">
        <f>'#37v2'!$S$202</f>
        <v>42</v>
      </c>
      <c r="AF50" s="8">
        <f>'#37v2'!$S$205</f>
        <v>154</v>
      </c>
      <c r="AG50" s="3" t="s">
        <v>43</v>
      </c>
      <c r="AH50" s="8">
        <f>'#37v2'!$X$54</f>
        <v>6</v>
      </c>
      <c r="AI50" s="8">
        <f>'#37v2'!$X$104</f>
        <v>6</v>
      </c>
      <c r="AJ50" s="8">
        <f>'#37v2'!$X$155</f>
        <v>7</v>
      </c>
      <c r="AK50" s="8">
        <f>'#37v2'!$X$202</f>
        <v>4</v>
      </c>
      <c r="AL50" s="8">
        <f>'#37v2'!$X$205</f>
        <v>23</v>
      </c>
      <c r="AN50" t="s">
        <v>3</v>
      </c>
      <c r="AO50" s="104">
        <f>AB54/(V54+AB54+AH54)</f>
        <v>0.56086956521739129</v>
      </c>
      <c r="AP50" s="104">
        <f>AC54/(W54+AC54+AI54)</f>
        <v>0.43478260869565216</v>
      </c>
      <c r="AQ50" s="104">
        <f>AD54/(X54+AD54+AJ54)</f>
        <v>0.52153110047846885</v>
      </c>
      <c r="AR50" s="104">
        <f>AE54/(Y54+AE54+AK54)</f>
        <v>0.53731343283582089</v>
      </c>
      <c r="AS50" s="104">
        <f>AF54/(Z54+AF54+AL54)</f>
        <v>0.51699029126213591</v>
      </c>
    </row>
    <row r="51" spans="1:45">
      <c r="A51" s="6">
        <v>3</v>
      </c>
      <c r="B51" s="8">
        <f>'#37v2'!G155</f>
        <v>74</v>
      </c>
      <c r="C51" s="8">
        <f>'#37v2'!I155</f>
        <v>109</v>
      </c>
      <c r="D51" s="8">
        <f>'#37v2'!K155</f>
        <v>26</v>
      </c>
      <c r="E51" s="8">
        <f>SUM(B51:D51)</f>
        <v>209</v>
      </c>
      <c r="F51" s="8"/>
      <c r="G51" s="8">
        <f>'#37v2'!H155</f>
        <v>4950</v>
      </c>
      <c r="H51" s="8">
        <f>'#37v2'!J155</f>
        <v>7350</v>
      </c>
      <c r="I51" s="8">
        <f>'#37v2'!L155</f>
        <v>1860</v>
      </c>
      <c r="J51" s="8">
        <f>SUM(G51:I51)</f>
        <v>14160</v>
      </c>
      <c r="K51" s="8">
        <f t="shared" si="6"/>
        <v>67.751196172248797</v>
      </c>
      <c r="M51" s="9">
        <f>G51/B51/Max!B2</f>
        <v>0.66891891891891886</v>
      </c>
      <c r="N51" s="9">
        <f>H51/C51/Max!B$3</f>
        <v>0.67431192660550465</v>
      </c>
      <c r="O51" s="9">
        <f>I51/D51/Max!B$4</f>
        <v>0.71538461538461529</v>
      </c>
      <c r="U51" s="3" t="s">
        <v>44</v>
      </c>
      <c r="V51" s="8">
        <f>'#37v2'!$O$54</f>
        <v>43</v>
      </c>
      <c r="W51" s="8">
        <f>'#37v2'!$O$104</f>
        <v>21</v>
      </c>
      <c r="X51" s="8">
        <f>'#37v2'!$O$155</f>
        <v>26</v>
      </c>
      <c r="Y51" s="8">
        <f>'#37v2'!$O$202</f>
        <v>12</v>
      </c>
      <c r="Z51" s="8">
        <f>'#37v2'!$O$205</f>
        <v>102</v>
      </c>
      <c r="AA51" s="3" t="s">
        <v>44</v>
      </c>
      <c r="AB51" s="8">
        <f>'#37v2'!$T$54</f>
        <v>34</v>
      </c>
      <c r="AC51" s="8">
        <f>'#37v2'!$T$104</f>
        <v>25</v>
      </c>
      <c r="AD51" s="8">
        <f>'#37v2'!$T$155</f>
        <v>9</v>
      </c>
      <c r="AE51" s="8">
        <f>'#37v2'!$T$202</f>
        <v>34</v>
      </c>
      <c r="AF51" s="8">
        <f>'#37v2'!$T$205</f>
        <v>102</v>
      </c>
      <c r="AG51" s="3" t="s">
        <v>44</v>
      </c>
      <c r="AH51" s="8">
        <f>'#37v2'!$Y$54</f>
        <v>18</v>
      </c>
      <c r="AI51" s="8">
        <f>'#37v2'!$Y$104</f>
        <v>27</v>
      </c>
      <c r="AJ51" s="8">
        <f>'#37v2'!$Y$155</f>
        <v>6</v>
      </c>
      <c r="AK51" s="8">
        <f>'#37v2'!$Y$202</f>
        <v>6</v>
      </c>
      <c r="AL51" s="8">
        <f>'#37v2'!$Y$205</f>
        <v>57</v>
      </c>
      <c r="AN51" t="s">
        <v>4</v>
      </c>
      <c r="AO51" s="104">
        <f>AH54/(AH54+AB54+V54)</f>
        <v>0.16956521739130434</v>
      </c>
      <c r="AP51" s="104">
        <f>AI54/(AI54+AC54+W54)</f>
        <v>0.21195652173913043</v>
      </c>
      <c r="AQ51" s="104">
        <f>AJ54/(AJ54+AD54+X54)</f>
        <v>0.12440191387559808</v>
      </c>
      <c r="AR51" s="104">
        <f>AK54/(AK54+AE54+Y54)</f>
        <v>0.12935323383084577</v>
      </c>
      <c r="AS51" s="104">
        <f>AL54/(AL54+AF54+Z54)</f>
        <v>0.15776699029126215</v>
      </c>
    </row>
    <row r="52" spans="1:45">
      <c r="A52" s="6">
        <v>4</v>
      </c>
      <c r="B52" s="8">
        <f>'#37v2'!G202</f>
        <v>67</v>
      </c>
      <c r="C52" s="8">
        <f>'#37v2'!I202</f>
        <v>108</v>
      </c>
      <c r="D52" s="8">
        <f>'#37v2'!K202</f>
        <v>26</v>
      </c>
      <c r="E52" s="8">
        <f>SUM(B52:D52)</f>
        <v>201</v>
      </c>
      <c r="F52" s="8"/>
      <c r="G52" s="8">
        <f>'#37v2'!H202</f>
        <v>4730</v>
      </c>
      <c r="H52" s="8">
        <f>'#37v2'!J202</f>
        <v>7190</v>
      </c>
      <c r="I52" s="8">
        <f>'#37v2'!L202</f>
        <v>1850</v>
      </c>
      <c r="J52" s="8">
        <f>SUM(G52:I52)</f>
        <v>13770</v>
      </c>
      <c r="K52" s="8">
        <f t="shared" si="6"/>
        <v>68.507462686567166</v>
      </c>
      <c r="M52" s="9">
        <f>G52/B52/Max!B2</f>
        <v>0.70597014925373136</v>
      </c>
      <c r="N52" s="9">
        <f>H52/C52/Max!B$3</f>
        <v>0.66574074074074074</v>
      </c>
      <c r="O52" s="9">
        <f>I52/D52/Max!B$4</f>
        <v>0.71153846153846156</v>
      </c>
      <c r="U52" s="3" t="s">
        <v>45</v>
      </c>
      <c r="V52" s="8">
        <f>'#37v2'!$P$54</f>
        <v>0</v>
      </c>
      <c r="W52" s="8">
        <f>'#37v2'!$P$104</f>
        <v>20</v>
      </c>
      <c r="X52" s="8">
        <f>'#37v2'!$P$155</f>
        <v>20</v>
      </c>
      <c r="Y52" s="8">
        <f>'#37v2'!$P$202</f>
        <v>31</v>
      </c>
      <c r="Z52" s="8">
        <f>'#37v2'!$P$205</f>
        <v>71</v>
      </c>
      <c r="AA52" s="3" t="s">
        <v>45</v>
      </c>
      <c r="AB52" s="8">
        <f>'#37v2'!$U$54</f>
        <v>0</v>
      </c>
      <c r="AC52" s="8">
        <f>'#37v2'!$U$104</f>
        <v>16</v>
      </c>
      <c r="AD52" s="8">
        <f>'#37v2'!$U$155</f>
        <v>39</v>
      </c>
      <c r="AE52" s="8">
        <f>'#37v2'!$U$202</f>
        <v>12</v>
      </c>
      <c r="AF52" s="8">
        <f>'#37v2'!$U$205</f>
        <v>67</v>
      </c>
      <c r="AG52" s="3" t="s">
        <v>45</v>
      </c>
      <c r="AH52" s="8">
        <f>'#37v2'!$Z$54</f>
        <v>12</v>
      </c>
      <c r="AI52" s="8">
        <f>'#37v2'!$Z$104</f>
        <v>0</v>
      </c>
      <c r="AJ52" s="8">
        <f>'#37v2'!$Z$155</f>
        <v>7</v>
      </c>
      <c r="AK52" s="8">
        <f>'#37v2'!$Z$202</f>
        <v>12</v>
      </c>
      <c r="AL52" s="8">
        <f>'#37v2'!$Z$205</f>
        <v>31</v>
      </c>
    </row>
    <row r="53" spans="1:45">
      <c r="A53" s="6" t="s">
        <v>7</v>
      </c>
      <c r="B53" s="8">
        <f>'#37v2'!G205</f>
        <v>268</v>
      </c>
      <c r="C53" s="8">
        <f>'#37v2'!I205</f>
        <v>426</v>
      </c>
      <c r="D53" s="8">
        <f>'#37v2'!K205</f>
        <v>130</v>
      </c>
      <c r="E53" s="8">
        <f>SUM(B53:D53)</f>
        <v>824</v>
      </c>
      <c r="F53" s="8"/>
      <c r="G53" s="8">
        <f>SUM(G48:G52)</f>
        <v>18320</v>
      </c>
      <c r="H53" s="8">
        <f>SUM(H48:H52)</f>
        <v>27880</v>
      </c>
      <c r="I53" s="8">
        <f>SUM(I48:I52)</f>
        <v>9110</v>
      </c>
      <c r="J53" s="8">
        <f>SUM(J48:J52)</f>
        <v>55310</v>
      </c>
      <c r="K53" s="8">
        <f t="shared" si="6"/>
        <v>67.123786407766985</v>
      </c>
      <c r="M53" s="9">
        <f>G53/B53/Max!B2</f>
        <v>0.68358208955223887</v>
      </c>
      <c r="N53" s="9">
        <f>H53/C53/Max!B$3</f>
        <v>0.65446009389671356</v>
      </c>
      <c r="O53" s="9">
        <f>I53/D53/Max!B$4</f>
        <v>0.70076923076923081</v>
      </c>
      <c r="U53" s="3" t="s">
        <v>46</v>
      </c>
      <c r="V53" s="8">
        <f>'#37v2'!$Q$54</f>
        <v>0</v>
      </c>
      <c r="W53" s="8">
        <f>'#37v2'!$Q$104</f>
        <v>0</v>
      </c>
      <c r="X53" s="8">
        <f>'#37v2'!$Q$155</f>
        <v>0</v>
      </c>
      <c r="Y53" s="8">
        <f>'#37v2'!$Q$202</f>
        <v>0</v>
      </c>
      <c r="Z53" s="8">
        <f>'#37v2'!$Q$205</f>
        <v>0</v>
      </c>
      <c r="AA53" s="3" t="s">
        <v>46</v>
      </c>
      <c r="AB53" s="8">
        <f>'#37v2'!$V$54</f>
        <v>0</v>
      </c>
      <c r="AC53" s="8">
        <f>'#37v2'!$V$104</f>
        <v>0</v>
      </c>
      <c r="AD53" s="8">
        <f>'#37v2'!$V$155</f>
        <v>0</v>
      </c>
      <c r="AE53" s="8">
        <f>'#37v2'!$V$202</f>
        <v>0</v>
      </c>
      <c r="AF53" s="8">
        <f>'#37v2'!$V$205</f>
        <v>0</v>
      </c>
      <c r="AG53" s="3" t="s">
        <v>46</v>
      </c>
      <c r="AH53" s="8">
        <f>'#37v2'!$AA$54</f>
        <v>0</v>
      </c>
      <c r="AI53" s="8">
        <f>'#37v2'!$AA$104</f>
        <v>0</v>
      </c>
      <c r="AJ53" s="8">
        <f>'#37v2'!$AA$155</f>
        <v>3</v>
      </c>
      <c r="AK53" s="8">
        <f>'#37v2'!$AA$202</f>
        <v>0</v>
      </c>
      <c r="AL53" s="8">
        <f>'#37v2'!$AA$205</f>
        <v>3</v>
      </c>
    </row>
    <row r="54" spans="1:45">
      <c r="A54" s="6"/>
      <c r="B54" s="8"/>
      <c r="C54" s="8"/>
      <c r="D54" s="8"/>
      <c r="E54" s="8"/>
      <c r="F54" s="8"/>
      <c r="G54" s="8"/>
      <c r="H54" s="8"/>
      <c r="I54" s="8"/>
      <c r="J54" s="8"/>
      <c r="K54" s="8"/>
      <c r="M54" s="9"/>
      <c r="N54" s="9"/>
      <c r="O54" s="9"/>
      <c r="U54" s="3" t="s">
        <v>47</v>
      </c>
      <c r="V54" s="8">
        <f>SUM(V49:V53)</f>
        <v>62</v>
      </c>
      <c r="W54" s="8">
        <f>SUM(W49:W53)</f>
        <v>65</v>
      </c>
      <c r="X54" s="8">
        <f>SUM(X49:X53)</f>
        <v>74</v>
      </c>
      <c r="Y54" s="8">
        <f>SUM(Y49:Y53)</f>
        <v>67</v>
      </c>
      <c r="Z54" s="8">
        <f>SUM(Z49:Z53)</f>
        <v>268</v>
      </c>
      <c r="AA54" s="3" t="s">
        <v>47</v>
      </c>
      <c r="AB54" s="8">
        <f>SUM(AB49:AB53)</f>
        <v>129</v>
      </c>
      <c r="AC54" s="8">
        <f>SUM(AC49:AC53)</f>
        <v>80</v>
      </c>
      <c r="AD54" s="8">
        <f>SUM(AD49:AD53)</f>
        <v>109</v>
      </c>
      <c r="AE54" s="8">
        <f>SUM(AE49:AE53)</f>
        <v>108</v>
      </c>
      <c r="AF54" s="8">
        <f>SUM(AF49:AF53)</f>
        <v>426</v>
      </c>
      <c r="AG54" s="3" t="s">
        <v>47</v>
      </c>
      <c r="AH54" s="8">
        <f>SUM(AH49:AH53)</f>
        <v>39</v>
      </c>
      <c r="AI54" s="8">
        <f>SUM(AI49:AI53)</f>
        <v>39</v>
      </c>
      <c r="AJ54" s="8">
        <f>SUM(AJ49:AJ53)</f>
        <v>26</v>
      </c>
      <c r="AK54" s="8">
        <f>SUM(AK49:AK53)</f>
        <v>26</v>
      </c>
      <c r="AL54" s="8">
        <f>SUM(AL49:AL53)</f>
        <v>130</v>
      </c>
    </row>
    <row r="55" spans="1:45">
      <c r="A55" s="6"/>
      <c r="B55" s="8"/>
      <c r="C55" s="8"/>
      <c r="D55" s="8"/>
      <c r="E55" s="8"/>
      <c r="F55" s="8"/>
      <c r="G55" s="8"/>
      <c r="H55" s="8"/>
      <c r="I55" s="8"/>
      <c r="J55" s="8"/>
      <c r="K55" s="8"/>
      <c r="M55" s="9"/>
      <c r="N55" s="9"/>
      <c r="O55" s="9"/>
      <c r="U55" s="3" t="s">
        <v>48</v>
      </c>
      <c r="V55" s="9">
        <f>M49</f>
        <v>0.66532258064516125</v>
      </c>
      <c r="W55" s="9">
        <f>M50</f>
        <v>0.69461538461538463</v>
      </c>
      <c r="X55" s="9">
        <f>M51</f>
        <v>0.66891891891891886</v>
      </c>
      <c r="Y55" s="9">
        <f>M52</f>
        <v>0.70597014925373136</v>
      </c>
      <c r="Z55" s="9">
        <f>M53</f>
        <v>0.68358208955223887</v>
      </c>
      <c r="AA55" s="3" t="s">
        <v>48</v>
      </c>
      <c r="AB55" s="9">
        <f>N49</f>
        <v>0.61899224806201547</v>
      </c>
      <c r="AC55" s="9">
        <f>N50</f>
        <v>0.66937500000000005</v>
      </c>
      <c r="AD55" s="9">
        <f>N51</f>
        <v>0.67431192660550465</v>
      </c>
      <c r="AE55" s="9">
        <f>N52</f>
        <v>0.66574074074074074</v>
      </c>
      <c r="AF55" s="9">
        <f>N53</f>
        <v>0.65446009389671356</v>
      </c>
      <c r="AG55" s="3" t="s">
        <v>48</v>
      </c>
      <c r="AH55" s="9">
        <f>O49</f>
        <v>0.71538461538461529</v>
      </c>
      <c r="AI55" s="9">
        <f>O50</f>
        <v>0.66923076923076918</v>
      </c>
      <c r="AJ55" s="9">
        <f>O51</f>
        <v>0.71538461538461529</v>
      </c>
      <c r="AK55" s="9">
        <f>O52</f>
        <v>0.71153846153846156</v>
      </c>
      <c r="AL55" s="9">
        <f>O53</f>
        <v>0.70076923076923081</v>
      </c>
    </row>
    <row r="57" spans="1:45">
      <c r="A57" s="6"/>
      <c r="B57" s="8"/>
      <c r="C57" s="8"/>
      <c r="D57" s="8"/>
      <c r="E57" s="8"/>
      <c r="F57" s="8"/>
      <c r="G57" s="8"/>
      <c r="H57" s="8"/>
      <c r="I57" s="8"/>
      <c r="J57" s="8"/>
      <c r="K57" s="8"/>
      <c r="M57" s="9"/>
      <c r="N57" s="9"/>
      <c r="O57" s="9"/>
    </row>
    <row r="58" spans="1:45">
      <c r="A58" s="6"/>
      <c r="B58" s="8"/>
      <c r="C58" s="8"/>
      <c r="D58" s="8"/>
      <c r="E58" s="8"/>
      <c r="F58" s="8"/>
      <c r="G58" s="8"/>
      <c r="H58" s="8"/>
      <c r="I58" s="8"/>
      <c r="J58" s="8"/>
      <c r="K58" s="8"/>
      <c r="M58" s="9"/>
      <c r="N58" s="9"/>
      <c r="O58" s="9"/>
    </row>
    <row r="59" spans="1:45">
      <c r="A59" s="6"/>
      <c r="B59" s="8"/>
      <c r="C59" s="8"/>
      <c r="D59" s="8"/>
      <c r="E59" s="8"/>
      <c r="F59" s="8"/>
      <c r="G59" s="8"/>
      <c r="H59" s="8"/>
      <c r="I59" s="8"/>
      <c r="J59" s="8"/>
      <c r="K59" s="8"/>
      <c r="M59" s="9"/>
      <c r="N59" s="9"/>
      <c r="O59" s="9"/>
    </row>
    <row r="60" spans="1:45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  <c r="M60" s="9"/>
      <c r="N60" s="9"/>
      <c r="O60" s="9"/>
    </row>
    <row r="61" spans="1:45">
      <c r="A61" s="6"/>
      <c r="B61" s="8"/>
      <c r="C61" s="8"/>
      <c r="D61" s="8"/>
      <c r="E61" s="8"/>
      <c r="F61" s="8"/>
      <c r="G61" s="8"/>
      <c r="H61" s="8"/>
      <c r="I61" s="8"/>
      <c r="J61" s="8"/>
      <c r="K61" s="8"/>
      <c r="M61" s="9"/>
      <c r="N61" s="9"/>
      <c r="O61" s="9"/>
    </row>
    <row r="62" spans="1:45">
      <c r="A62" s="6"/>
      <c r="B62" s="8"/>
      <c r="C62" s="8"/>
      <c r="D62" s="8"/>
      <c r="E62" s="8"/>
      <c r="F62" s="8"/>
      <c r="G62" s="8"/>
      <c r="H62" s="8"/>
      <c r="I62" s="8"/>
      <c r="J62" s="8"/>
      <c r="K62" s="8"/>
      <c r="M62" s="9"/>
      <c r="N62" s="9"/>
      <c r="O62" s="9"/>
    </row>
    <row r="63" spans="1:45">
      <c r="A63" s="6"/>
      <c r="B63" s="8"/>
      <c r="C63" s="8"/>
      <c r="D63" s="8"/>
      <c r="E63" s="8"/>
      <c r="F63" s="8"/>
      <c r="G63" s="8"/>
      <c r="H63" s="8"/>
      <c r="I63" s="8"/>
      <c r="J63" s="8"/>
      <c r="K63" s="8"/>
      <c r="M63" s="9"/>
      <c r="N63" s="9"/>
      <c r="O63" s="9"/>
    </row>
    <row r="64" spans="1:45">
      <c r="A64" s="6"/>
      <c r="B64" s="8"/>
      <c r="C64" s="8"/>
      <c r="D64" s="8"/>
      <c r="E64" s="8"/>
      <c r="F64" s="8"/>
      <c r="G64" s="8"/>
      <c r="H64" s="8"/>
      <c r="I64" s="8"/>
      <c r="J64" s="8"/>
      <c r="K64" s="8"/>
      <c r="M64" s="9"/>
      <c r="N64" s="9"/>
      <c r="O64" s="9"/>
    </row>
    <row r="65" spans="1:45">
      <c r="A65" s="6"/>
      <c r="B65" s="8"/>
      <c r="C65" s="8"/>
      <c r="D65" s="8"/>
      <c r="E65" s="8"/>
      <c r="F65" s="8"/>
      <c r="G65" s="8"/>
      <c r="H65" s="8"/>
      <c r="I65" s="8"/>
      <c r="J65" s="8"/>
      <c r="K65" s="8"/>
      <c r="M65" s="9"/>
      <c r="N65" s="9"/>
      <c r="O65" s="9"/>
    </row>
    <row r="66" spans="1:45">
      <c r="A66" s="6"/>
      <c r="B66" s="8"/>
      <c r="C66" s="8"/>
      <c r="D66" s="8"/>
      <c r="E66" s="8"/>
      <c r="F66" s="8"/>
      <c r="G66" s="8"/>
      <c r="H66" s="8"/>
      <c r="I66" s="8"/>
      <c r="J66" s="8"/>
      <c r="K66" s="8"/>
      <c r="M66" s="9"/>
      <c r="N66" s="9"/>
      <c r="O66" s="9"/>
    </row>
    <row r="67" spans="1:45">
      <c r="A67" s="6"/>
      <c r="B67" s="8"/>
      <c r="C67" s="8"/>
      <c r="D67" s="8"/>
      <c r="E67" s="8"/>
      <c r="F67" s="8"/>
      <c r="G67" s="8"/>
      <c r="H67" s="8"/>
      <c r="I67" s="8"/>
      <c r="J67" s="8"/>
      <c r="K67" s="8"/>
      <c r="M67" s="9"/>
      <c r="N67" s="9"/>
      <c r="O67" s="9"/>
    </row>
    <row r="68" spans="1:45">
      <c r="A68" s="6"/>
      <c r="B68" s="8"/>
      <c r="C68" s="8"/>
      <c r="D68" s="8"/>
      <c r="E68" s="8"/>
      <c r="F68" s="8"/>
      <c r="G68" s="8"/>
      <c r="H68" s="8"/>
      <c r="I68" s="8"/>
      <c r="J68" s="8"/>
      <c r="K68" s="8"/>
      <c r="M68" s="9"/>
      <c r="N68" s="9"/>
      <c r="O68" s="9"/>
    </row>
    <row r="69" spans="1:45">
      <c r="A69" s="6"/>
      <c r="B69" s="8"/>
      <c r="C69" s="8"/>
      <c r="D69" s="8"/>
      <c r="E69" s="8"/>
      <c r="F69" s="8"/>
      <c r="G69" s="8"/>
      <c r="H69" s="8"/>
      <c r="I69" s="8"/>
      <c r="J69" s="8"/>
      <c r="K69" s="8"/>
      <c r="M69" s="9"/>
      <c r="N69" s="9"/>
      <c r="O69" s="9"/>
    </row>
    <row r="70" spans="1:45">
      <c r="A70" s="6"/>
      <c r="B70" s="8"/>
      <c r="C70" s="8"/>
      <c r="D70" s="8"/>
      <c r="E70" s="8"/>
      <c r="F70" s="8"/>
      <c r="G70" s="8"/>
      <c r="H70" s="8"/>
      <c r="I70" s="8"/>
      <c r="J70" s="8"/>
      <c r="K70" s="8"/>
      <c r="M70" s="9"/>
      <c r="N70" s="9"/>
      <c r="O70" s="9"/>
    </row>
    <row r="71" spans="1:45">
      <c r="A71" s="6"/>
      <c r="B71" s="8"/>
      <c r="C71" s="8"/>
      <c r="D71" s="8"/>
      <c r="E71" s="8"/>
      <c r="F71" s="8"/>
      <c r="G71" s="8"/>
      <c r="H71" s="8"/>
      <c r="I71" s="8"/>
      <c r="J71" s="8"/>
      <c r="K71" s="8"/>
      <c r="M71" s="9"/>
      <c r="N71" s="9"/>
      <c r="O71" s="9"/>
    </row>
    <row r="72" spans="1:45">
      <c r="A72" s="6"/>
      <c r="B72" s="8"/>
      <c r="C72" s="8"/>
      <c r="D72" s="8"/>
      <c r="E72" s="8"/>
      <c r="F72" s="8"/>
      <c r="G72" s="8"/>
      <c r="H72" s="8"/>
      <c r="I72" s="8"/>
      <c r="J72" s="8"/>
      <c r="K72" s="8"/>
      <c r="M72" s="9"/>
      <c r="N72" s="9"/>
      <c r="O72" s="9"/>
    </row>
    <row r="73" spans="1:45">
      <c r="A73" s="6"/>
      <c r="B73" s="8"/>
      <c r="C73" s="8"/>
      <c r="D73" s="8"/>
      <c r="E73" s="8"/>
      <c r="F73" s="8"/>
      <c r="G73" s="8"/>
      <c r="H73" s="8"/>
      <c r="I73" s="8"/>
      <c r="J73" s="8"/>
      <c r="K73" s="8"/>
      <c r="M73" s="9"/>
      <c r="N73" s="9"/>
      <c r="O73" s="9"/>
    </row>
    <row r="74" spans="1:45">
      <c r="A74" s="6"/>
      <c r="B74" s="8"/>
      <c r="C74" s="8"/>
      <c r="D74" s="8"/>
      <c r="E74" s="8"/>
      <c r="F74" s="8"/>
      <c r="G74" s="8"/>
      <c r="H74" s="8"/>
      <c r="I74" s="8"/>
      <c r="J74" s="8"/>
      <c r="K74" s="8"/>
      <c r="M74" s="9"/>
      <c r="N74" s="9"/>
      <c r="O74" s="9"/>
    </row>
    <row r="75" spans="1:45">
      <c r="A75" s="6"/>
      <c r="B75" s="8"/>
      <c r="C75" s="8"/>
      <c r="D75" s="8"/>
      <c r="E75" s="8"/>
      <c r="F75" s="8"/>
      <c r="G75" s="8"/>
      <c r="H75" s="8"/>
      <c r="I75" s="8"/>
      <c r="J75" s="8"/>
      <c r="K75" s="8"/>
      <c r="M75" s="9"/>
      <c r="N75" s="9"/>
      <c r="O75" s="9"/>
    </row>
    <row r="76" spans="1:45">
      <c r="A76" s="6"/>
      <c r="B76" s="8"/>
      <c r="C76" s="8"/>
      <c r="D76" s="8"/>
      <c r="E76" s="8"/>
      <c r="F76" s="8"/>
      <c r="G76" s="8"/>
      <c r="H76" s="8"/>
      <c r="I76" s="8"/>
      <c r="J76" s="8"/>
      <c r="K76" s="8"/>
      <c r="M76" s="9"/>
      <c r="N76" s="9"/>
      <c r="O76" s="9"/>
    </row>
    <row r="77" spans="1:45">
      <c r="A77" s="6"/>
      <c r="B77" s="8"/>
      <c r="C77" s="8"/>
      <c r="D77" s="8"/>
      <c r="E77" s="8"/>
      <c r="F77" s="8"/>
      <c r="G77" s="8"/>
      <c r="H77" s="8"/>
      <c r="I77" s="8"/>
      <c r="J77" s="8"/>
      <c r="K77" s="8"/>
      <c r="M77" s="9"/>
      <c r="N77" s="9"/>
      <c r="O77" s="9"/>
    </row>
    <row r="78" spans="1:45">
      <c r="A78" s="6"/>
      <c r="B78" s="8"/>
      <c r="C78" s="8"/>
      <c r="D78" s="8"/>
      <c r="E78" s="8"/>
      <c r="F78" s="8"/>
      <c r="G78" s="8"/>
      <c r="H78" s="8"/>
      <c r="I78" s="8"/>
      <c r="J78" s="8"/>
      <c r="K78" s="8"/>
      <c r="M78" s="9"/>
      <c r="N78" s="9"/>
      <c r="O78" s="9"/>
    </row>
    <row r="79" spans="1:45">
      <c r="U79" s="3" t="s">
        <v>2</v>
      </c>
      <c r="V79" s="3"/>
      <c r="W79" s="3"/>
      <c r="X79" s="3"/>
      <c r="Y79" s="3"/>
      <c r="Z79" s="3"/>
      <c r="AA79" s="3" t="s">
        <v>3</v>
      </c>
      <c r="AB79" s="3"/>
      <c r="AC79" s="3"/>
      <c r="AD79" s="3"/>
      <c r="AE79" s="3"/>
      <c r="AF79" s="3"/>
      <c r="AG79" s="3" t="s">
        <v>4</v>
      </c>
      <c r="AH79" s="3"/>
      <c r="AI79" s="3"/>
      <c r="AJ79" s="3"/>
      <c r="AK79" s="3"/>
    </row>
    <row r="80" spans="1:45">
      <c r="A80" s="6" t="s">
        <v>8</v>
      </c>
      <c r="B80" s="7" t="s">
        <v>2</v>
      </c>
      <c r="C80" s="7" t="s">
        <v>3</v>
      </c>
      <c r="D80" s="7" t="s">
        <v>6</v>
      </c>
      <c r="E80" s="7" t="s">
        <v>47</v>
      </c>
      <c r="F80" s="7"/>
      <c r="G80" s="7" t="s">
        <v>2</v>
      </c>
      <c r="H80" s="7" t="s">
        <v>3</v>
      </c>
      <c r="I80" s="7" t="s">
        <v>6</v>
      </c>
      <c r="J80" s="7"/>
      <c r="K80" s="7" t="s">
        <v>71</v>
      </c>
      <c r="M80" s="7" t="s">
        <v>2</v>
      </c>
      <c r="N80" s="7" t="s">
        <v>3</v>
      </c>
      <c r="O80" s="7" t="s">
        <v>6</v>
      </c>
      <c r="U80" s="3" t="s">
        <v>12</v>
      </c>
      <c r="V80" s="6" t="s">
        <v>49</v>
      </c>
      <c r="W80" s="6" t="s">
        <v>51</v>
      </c>
      <c r="X80" s="6" t="s">
        <v>52</v>
      </c>
      <c r="Y80" s="6" t="s">
        <v>53</v>
      </c>
      <c r="Z80" s="6" t="s">
        <v>50</v>
      </c>
      <c r="AA80" s="3" t="s">
        <v>12</v>
      </c>
      <c r="AB80" s="6" t="s">
        <v>49</v>
      </c>
      <c r="AC80" s="6" t="s">
        <v>51</v>
      </c>
      <c r="AD80" s="6" t="s">
        <v>52</v>
      </c>
      <c r="AE80" s="6" t="s">
        <v>53</v>
      </c>
      <c r="AF80" s="6" t="s">
        <v>50</v>
      </c>
      <c r="AG80" s="3" t="s">
        <v>12</v>
      </c>
      <c r="AH80" s="6" t="s">
        <v>49</v>
      </c>
      <c r="AI80" s="6" t="s">
        <v>51</v>
      </c>
      <c r="AJ80" s="6" t="s">
        <v>52</v>
      </c>
      <c r="AK80" s="6" t="s">
        <v>53</v>
      </c>
      <c r="AL80" s="6" t="s">
        <v>50</v>
      </c>
      <c r="AN80" s="3" t="s">
        <v>54</v>
      </c>
      <c r="AO80" s="6" t="s">
        <v>49</v>
      </c>
      <c r="AP80" s="6" t="s">
        <v>51</v>
      </c>
      <c r="AQ80" s="6" t="s">
        <v>52</v>
      </c>
      <c r="AR80" s="6" t="s">
        <v>53</v>
      </c>
      <c r="AS80" s="6" t="s">
        <v>50</v>
      </c>
    </row>
    <row r="81" spans="1:45">
      <c r="A81" s="6">
        <v>1</v>
      </c>
      <c r="B81" s="8">
        <f>'#31'!G56</f>
        <v>79</v>
      </c>
      <c r="C81" s="8">
        <f>'#31'!I56</f>
        <v>84</v>
      </c>
      <c r="D81" s="8">
        <f>'#31'!K56</f>
        <v>30</v>
      </c>
      <c r="E81" s="8">
        <f>SUM(B81:D81)</f>
        <v>193</v>
      </c>
      <c r="F81" s="8"/>
      <c r="G81" s="8">
        <f>'#31'!H56</f>
        <v>5360</v>
      </c>
      <c r="H81" s="8">
        <f>'#31'!J56</f>
        <v>5770</v>
      </c>
      <c r="I81" s="8">
        <f>'#31'!L56</f>
        <v>2160</v>
      </c>
      <c r="J81" s="8">
        <f>SUM(G81:I81)</f>
        <v>13290</v>
      </c>
      <c r="K81" s="8">
        <f>J81/E81</f>
        <v>68.860103626943001</v>
      </c>
      <c r="M81" s="9">
        <f>G81/B81/Max!B2</f>
        <v>0.67848101265822791</v>
      </c>
      <c r="N81" s="9">
        <f>H81/C81/Max!B3</f>
        <v>0.68690476190476191</v>
      </c>
      <c r="O81" s="9">
        <f>I81/D81/Max!B4</f>
        <v>0.72</v>
      </c>
      <c r="U81" s="3" t="s">
        <v>42</v>
      </c>
      <c r="V81" s="8">
        <f>'#31'!$M$56</f>
        <v>13</v>
      </c>
      <c r="W81" s="8">
        <f>'#31'!$M$103</f>
        <v>10</v>
      </c>
      <c r="X81" s="8">
        <f>'#31'!$M$151</f>
        <v>10</v>
      </c>
      <c r="Y81" s="8">
        <f>'#31'!$M$196</f>
        <v>10</v>
      </c>
      <c r="Z81" s="8">
        <f>'#31'!$M$199</f>
        <v>43</v>
      </c>
      <c r="AA81" s="3" t="s">
        <v>42</v>
      </c>
      <c r="AB81" s="8">
        <f>'#31'!$R$56</f>
        <v>18</v>
      </c>
      <c r="AC81" s="8">
        <f>'#31'!$R$103</f>
        <v>16</v>
      </c>
      <c r="AD81" s="8">
        <f>'#31'!$R$151</f>
        <v>19</v>
      </c>
      <c r="AE81" s="8">
        <f>'#31'!$R$196</f>
        <v>14</v>
      </c>
      <c r="AF81" s="8">
        <f>'#31'!$R$199</f>
        <v>67</v>
      </c>
      <c r="AG81" s="3" t="s">
        <v>42</v>
      </c>
      <c r="AH81" s="8">
        <f>'#31'!$W$56</f>
        <v>3</v>
      </c>
      <c r="AI81" s="8">
        <f>'#31'!$W$103</f>
        <v>6</v>
      </c>
      <c r="AJ81" s="8">
        <f>'#31'!$W$151</f>
        <v>3</v>
      </c>
      <c r="AK81" s="8">
        <f>'#31'!$W$196</f>
        <v>3</v>
      </c>
      <c r="AL81" s="8">
        <f>'#31'!$W$199</f>
        <v>15</v>
      </c>
      <c r="AN81" t="s">
        <v>2</v>
      </c>
      <c r="AO81" s="104">
        <f>V86/(V86+AB86+AH86)</f>
        <v>0.40932642487046633</v>
      </c>
      <c r="AP81" s="104">
        <f>W86/(W86+AC86+AI86)</f>
        <v>0.31446540880503143</v>
      </c>
      <c r="AQ81" s="104">
        <f>X86/(X86+AD86+AJ86)</f>
        <v>0.37297297297297299</v>
      </c>
      <c r="AR81" s="104">
        <f>Y86/(Y86+AE86+AK86)</f>
        <v>0.38759689922480622</v>
      </c>
      <c r="AS81" s="104">
        <f>Z86/(Z86+AF86+AL86)</f>
        <v>0.37237237237237236</v>
      </c>
    </row>
    <row r="82" spans="1:45">
      <c r="A82" s="6">
        <v>2</v>
      </c>
      <c r="B82" s="8">
        <f>'#31'!G103</f>
        <v>50</v>
      </c>
      <c r="C82" s="8">
        <f>'#31'!I103</f>
        <v>82</v>
      </c>
      <c r="D82" s="8">
        <f>'#31'!K103</f>
        <v>27</v>
      </c>
      <c r="E82" s="8">
        <f>SUM(B82:D82)</f>
        <v>159</v>
      </c>
      <c r="F82" s="8"/>
      <c r="G82" s="8">
        <f>'#31'!H103</f>
        <v>3510</v>
      </c>
      <c r="H82" s="8">
        <f>'#31'!J103</f>
        <v>5600</v>
      </c>
      <c r="I82" s="8">
        <f>'#31'!L103</f>
        <v>1845</v>
      </c>
      <c r="J82" s="8">
        <f>SUM(G82:I82)</f>
        <v>10955</v>
      </c>
      <c r="K82" s="8">
        <f t="shared" ref="K82:K85" si="7">J82/E82</f>
        <v>68.899371069182394</v>
      </c>
      <c r="M82" s="9">
        <f>G82/B82/Max!B2</f>
        <v>0.70200000000000007</v>
      </c>
      <c r="N82" s="9">
        <f>H82/C82/Max!B3</f>
        <v>0.68292682926829273</v>
      </c>
      <c r="O82" s="9">
        <f>I82/D82/Max!B4</f>
        <v>0.68333333333333324</v>
      </c>
      <c r="U82" s="3" t="s">
        <v>43</v>
      </c>
      <c r="V82" s="8">
        <f>'#31'!$N$56</f>
        <v>17</v>
      </c>
      <c r="W82" s="8">
        <f>'#31'!$N$103</f>
        <v>8</v>
      </c>
      <c r="X82" s="8">
        <f>'#31'!$N$151</f>
        <v>9</v>
      </c>
      <c r="Y82" s="8">
        <f>'#31'!$N$196</f>
        <v>8</v>
      </c>
      <c r="Z82" s="8">
        <f>'#31'!$N$199</f>
        <v>42</v>
      </c>
      <c r="AA82" s="3" t="s">
        <v>43</v>
      </c>
      <c r="AB82" s="8">
        <f>'#31'!$S$56</f>
        <v>15</v>
      </c>
      <c r="AC82" s="8">
        <f>'#31'!$S$103</f>
        <v>14</v>
      </c>
      <c r="AD82" s="8">
        <f>'#31'!$S$151</f>
        <v>16</v>
      </c>
      <c r="AE82" s="8">
        <f>'#31'!$S$196</f>
        <v>12</v>
      </c>
      <c r="AF82" s="8">
        <f>'#31'!$S$199</f>
        <v>57</v>
      </c>
      <c r="AG82" s="3" t="s">
        <v>43</v>
      </c>
      <c r="AH82" s="8">
        <f>'#31'!$X$56</f>
        <v>6</v>
      </c>
      <c r="AI82" s="8">
        <f>'#31'!$X$103</f>
        <v>6</v>
      </c>
      <c r="AJ82" s="8">
        <f>'#31'!$X$151</f>
        <v>6</v>
      </c>
      <c r="AK82" s="8">
        <f>'#31'!$X$196</f>
        <v>3</v>
      </c>
      <c r="AL82" s="8">
        <f>'#31'!$X$199</f>
        <v>21</v>
      </c>
      <c r="AN82" t="s">
        <v>3</v>
      </c>
      <c r="AO82" s="104">
        <f>AB86/(V86+AB86+AH86)</f>
        <v>0.43523316062176165</v>
      </c>
      <c r="AP82" s="104">
        <f>AC86/(W86+AC86+AI86)</f>
        <v>0.51572327044025157</v>
      </c>
      <c r="AQ82" s="104">
        <f>AD86/(X86+AD86+AJ86)</f>
        <v>0.4756756756756757</v>
      </c>
      <c r="AR82" s="104">
        <f>AE86/(Y86+AE86+AK86)</f>
        <v>0.48837209302325579</v>
      </c>
      <c r="AS82" s="104">
        <f>AF86/(Z86+AF86+AL86)</f>
        <v>0.47597597597597596</v>
      </c>
    </row>
    <row r="83" spans="1:45">
      <c r="A83" s="6">
        <v>3</v>
      </c>
      <c r="B83" s="8">
        <f>'#31'!G151</f>
        <v>69</v>
      </c>
      <c r="C83" s="8">
        <f>'#31'!I151</f>
        <v>88</v>
      </c>
      <c r="D83" s="8">
        <f>'#31'!K151</f>
        <v>32</v>
      </c>
      <c r="E83" s="8">
        <f>SUM(B83:D83)</f>
        <v>189</v>
      </c>
      <c r="F83" s="8"/>
      <c r="G83" s="8">
        <f>'#31'!H151</f>
        <v>4660</v>
      </c>
      <c r="H83" s="8">
        <f>'#31'!J151</f>
        <v>6080</v>
      </c>
      <c r="I83" s="8">
        <f>'#31'!L151</f>
        <v>2360</v>
      </c>
      <c r="J83" s="8">
        <f>SUM(G83:I83)</f>
        <v>13100</v>
      </c>
      <c r="K83" s="8">
        <f t="shared" si="7"/>
        <v>69.312169312169317</v>
      </c>
      <c r="M83" s="9">
        <f>G83/B83/Max!B2</f>
        <v>0.67536231884057973</v>
      </c>
      <c r="N83" s="9">
        <f>H83/C83/Max!B3</f>
        <v>0.69090909090909092</v>
      </c>
      <c r="O83" s="9">
        <f>I83/D83/Max!B4</f>
        <v>0.73750000000000004</v>
      </c>
      <c r="U83" s="3" t="s">
        <v>44</v>
      </c>
      <c r="V83" s="8">
        <f>'#31'!$O$56</f>
        <v>33</v>
      </c>
      <c r="W83" s="8">
        <f>'#31'!$O$103</f>
        <v>6</v>
      </c>
      <c r="X83" s="8">
        <f>'#31'!$O$151</f>
        <v>38</v>
      </c>
      <c r="Y83" s="8">
        <f>'#31'!$O$196</f>
        <v>6</v>
      </c>
      <c r="Z83" s="8">
        <f>'#31'!$O$199</f>
        <v>83</v>
      </c>
      <c r="AA83" s="3" t="s">
        <v>44</v>
      </c>
      <c r="AB83" s="8">
        <f>'#31'!$T$56</f>
        <v>21</v>
      </c>
      <c r="AC83" s="8">
        <f>'#31'!$T$103</f>
        <v>38</v>
      </c>
      <c r="AD83" s="8">
        <f>'#31'!$T$151</f>
        <v>21</v>
      </c>
      <c r="AE83" s="8">
        <f>'#31'!$T$196</f>
        <v>18</v>
      </c>
      <c r="AF83" s="8">
        <f>'#31'!$T$199</f>
        <v>98</v>
      </c>
      <c r="AG83" s="3" t="s">
        <v>44</v>
      </c>
      <c r="AH83" s="8">
        <f>'#31'!$Y$56</f>
        <v>6</v>
      </c>
      <c r="AI83" s="8">
        <f>'#31'!$Y$103</f>
        <v>9</v>
      </c>
      <c r="AJ83" s="8">
        <f>'#31'!$Y$151</f>
        <v>6</v>
      </c>
      <c r="AK83" s="8">
        <f>'#31'!$Y$196</f>
        <v>3</v>
      </c>
      <c r="AL83" s="8">
        <f>'#31'!$Y$199</f>
        <v>24</v>
      </c>
      <c r="AN83" t="s">
        <v>4</v>
      </c>
      <c r="AO83" s="104">
        <f>AH86/(AH86+AB86+V86)</f>
        <v>0.15544041450777202</v>
      </c>
      <c r="AP83" s="104">
        <f>AI86/(AI86+AC86+W86)</f>
        <v>0.16981132075471697</v>
      </c>
      <c r="AQ83" s="104">
        <f>AJ86/(AJ86+AD86+X86)</f>
        <v>0.15135135135135136</v>
      </c>
      <c r="AR83" s="104">
        <f>AK86/(AK86+AE86+Y86)</f>
        <v>0.12403100775193798</v>
      </c>
      <c r="AS83" s="104">
        <f>AL86/(AL86+AF86+Z86)</f>
        <v>0.15165165165165165</v>
      </c>
    </row>
    <row r="84" spans="1:45">
      <c r="A84" s="6">
        <v>4</v>
      </c>
      <c r="B84" s="8">
        <f>'#31'!G196</f>
        <v>50</v>
      </c>
      <c r="C84" s="8">
        <f>'#31'!I196</f>
        <v>63</v>
      </c>
      <c r="D84" s="8">
        <f>'#31'!K196</f>
        <v>16</v>
      </c>
      <c r="E84" s="8">
        <f>SUM(B84:D84)</f>
        <v>129</v>
      </c>
      <c r="F84" s="8"/>
      <c r="G84" s="8">
        <f>'#31'!H196</f>
        <v>3520</v>
      </c>
      <c r="H84" s="8">
        <f>'#31'!J196</f>
        <v>4325</v>
      </c>
      <c r="I84" s="8">
        <f>'#31'!L196</f>
        <v>1125</v>
      </c>
      <c r="J84" s="8">
        <f>SUM(G84:I84)</f>
        <v>8970</v>
      </c>
      <c r="K84" s="8">
        <f t="shared" si="7"/>
        <v>69.534883720930239</v>
      </c>
      <c r="M84" s="9">
        <f>G84/B84/Max!B2</f>
        <v>0.70400000000000007</v>
      </c>
      <c r="N84" s="9">
        <f>H84/C84/Max!B3</f>
        <v>0.6865079365079364</v>
      </c>
      <c r="O84" s="9">
        <f>I84/D84/Max!B4</f>
        <v>0.703125</v>
      </c>
      <c r="U84" s="3" t="s">
        <v>45</v>
      </c>
      <c r="V84" s="8">
        <f>'#31'!$P$56</f>
        <v>16</v>
      </c>
      <c r="W84" s="8">
        <f>'#31'!$P$103</f>
        <v>26</v>
      </c>
      <c r="X84" s="8">
        <f>'#31'!$P$151</f>
        <v>12</v>
      </c>
      <c r="Y84" s="8">
        <f>'#31'!$P$196</f>
        <v>26</v>
      </c>
      <c r="Z84" s="8">
        <f>'#31'!$P$199</f>
        <v>80</v>
      </c>
      <c r="AA84" s="3" t="s">
        <v>45</v>
      </c>
      <c r="AB84" s="8">
        <f>'#31'!$U$56</f>
        <v>30</v>
      </c>
      <c r="AC84" s="8">
        <f>'#31'!$U$103</f>
        <v>14</v>
      </c>
      <c r="AD84" s="8">
        <f>'#31'!$U$151</f>
        <v>30</v>
      </c>
      <c r="AE84" s="8">
        <f>'#31'!$U$196</f>
        <v>17</v>
      </c>
      <c r="AF84" s="8">
        <f>'#31'!$U$199</f>
        <v>91</v>
      </c>
      <c r="AG84" s="3" t="s">
        <v>45</v>
      </c>
      <c r="AH84" s="8">
        <f>'#31'!$Z$56</f>
        <v>12</v>
      </c>
      <c r="AI84" s="8">
        <f>'#31'!$Z$103</f>
        <v>6</v>
      </c>
      <c r="AJ84" s="8">
        <f>'#31'!$Z$151</f>
        <v>11</v>
      </c>
      <c r="AK84" s="8">
        <f>'#31'!$Z$196</f>
        <v>5</v>
      </c>
      <c r="AL84" s="8">
        <f>'#31'!$Z$199</f>
        <v>34</v>
      </c>
    </row>
    <row r="85" spans="1:45">
      <c r="A85" s="6" t="s">
        <v>7</v>
      </c>
      <c r="B85" s="8">
        <f>'#31'!G199</f>
        <v>248</v>
      </c>
      <c r="C85" s="8">
        <f>'#31'!I199</f>
        <v>317</v>
      </c>
      <c r="D85" s="8">
        <f>'#31'!K199</f>
        <v>105</v>
      </c>
      <c r="E85" s="8">
        <f>SUM(B85:D85)</f>
        <v>670</v>
      </c>
      <c r="F85" s="8"/>
      <c r="G85" s="8">
        <f>SUM(G80:G84)</f>
        <v>17050</v>
      </c>
      <c r="H85" s="8">
        <f>SUM(H80:H84)</f>
        <v>21775</v>
      </c>
      <c r="I85" s="8">
        <f>SUM(I80:I84)</f>
        <v>7490</v>
      </c>
      <c r="J85" s="8">
        <f>SUM(J80:J84)</f>
        <v>46315</v>
      </c>
      <c r="K85" s="8">
        <f t="shared" si="7"/>
        <v>69.126865671641795</v>
      </c>
      <c r="M85" s="9">
        <f>G85/B85/Max!B2</f>
        <v>0.6875</v>
      </c>
      <c r="N85" s="9">
        <f>H85/C85/Max!B3</f>
        <v>0.68690851735015768</v>
      </c>
      <c r="O85" s="9">
        <f>I85/D85/Max!B4</f>
        <v>0.71333333333333326</v>
      </c>
      <c r="U85" s="3" t="s">
        <v>46</v>
      </c>
      <c r="V85" s="8">
        <f>'#31'!$Q$56</f>
        <v>0</v>
      </c>
      <c r="W85" s="8">
        <f>'#31'!$Q$103</f>
        <v>0</v>
      </c>
      <c r="X85" s="8">
        <f>'#31'!$Q$151</f>
        <v>0</v>
      </c>
      <c r="Y85" s="8">
        <f>'#31'!$Q$196</f>
        <v>0</v>
      </c>
      <c r="Z85" s="8">
        <f>'#31'!$Q$199</f>
        <v>0</v>
      </c>
      <c r="AA85" s="3" t="s">
        <v>46</v>
      </c>
      <c r="AB85" s="8">
        <f>'#31'!$V$56</f>
        <v>0</v>
      </c>
      <c r="AC85" s="8">
        <f>'#31'!$V$103</f>
        <v>0</v>
      </c>
      <c r="AD85" s="8">
        <f>'#31'!$V$151</f>
        <v>2</v>
      </c>
      <c r="AE85" s="8">
        <f>'#31'!$V$196</f>
        <v>2</v>
      </c>
      <c r="AF85" s="8">
        <f>'#31'!$V$199</f>
        <v>4</v>
      </c>
      <c r="AG85" s="3" t="s">
        <v>46</v>
      </c>
      <c r="AH85" s="8">
        <f>'#31'!$AA$56</f>
        <v>3</v>
      </c>
      <c r="AI85" s="8">
        <f>'#31'!$AA$103</f>
        <v>0</v>
      </c>
      <c r="AJ85" s="8">
        <f>'#31'!$AA$151</f>
        <v>2</v>
      </c>
      <c r="AK85" s="8">
        <f>'#31'!$AA$196</f>
        <v>2</v>
      </c>
      <c r="AL85" s="8">
        <f>'#31'!$AA$199</f>
        <v>7</v>
      </c>
    </row>
    <row r="86" spans="1:45">
      <c r="A86" s="6"/>
      <c r="B86" s="8"/>
      <c r="C86" s="8"/>
      <c r="D86" s="8"/>
      <c r="E86" s="8"/>
      <c r="F86" s="8"/>
      <c r="G86" s="8"/>
      <c r="H86" s="8"/>
      <c r="I86" s="8"/>
      <c r="J86" s="8"/>
      <c r="K86" s="8"/>
      <c r="M86" s="9"/>
      <c r="N86" s="9"/>
      <c r="O86" s="9"/>
      <c r="U86" s="3" t="s">
        <v>47</v>
      </c>
      <c r="V86" s="8">
        <f>SUM(V81:V85)</f>
        <v>79</v>
      </c>
      <c r="W86" s="8">
        <f>SUM(W81:W85)</f>
        <v>50</v>
      </c>
      <c r="X86" s="8">
        <f>SUM(X81:X85)</f>
        <v>69</v>
      </c>
      <c r="Y86" s="8">
        <f>SUM(Y81:Y85)</f>
        <v>50</v>
      </c>
      <c r="Z86" s="8">
        <f>SUM(Z81:Z85)</f>
        <v>248</v>
      </c>
      <c r="AA86" s="3" t="s">
        <v>47</v>
      </c>
      <c r="AB86" s="8">
        <f>SUM(AB81:AB85)</f>
        <v>84</v>
      </c>
      <c r="AC86" s="8">
        <f>SUM(AC81:AC85)</f>
        <v>82</v>
      </c>
      <c r="AD86" s="8">
        <f>SUM(AD81:AD85)</f>
        <v>88</v>
      </c>
      <c r="AE86" s="8">
        <f>SUM(AE81:AE85)</f>
        <v>63</v>
      </c>
      <c r="AF86" s="8">
        <f>SUM(AF81:AF85)</f>
        <v>317</v>
      </c>
      <c r="AG86" s="3" t="s">
        <v>47</v>
      </c>
      <c r="AH86" s="8">
        <f>SUM(AH81:AH85)</f>
        <v>30</v>
      </c>
      <c r="AI86" s="8">
        <f>SUM(AI81:AI85)</f>
        <v>27</v>
      </c>
      <c r="AJ86" s="8">
        <f>SUM(AJ81:AJ85)</f>
        <v>28</v>
      </c>
      <c r="AK86" s="8">
        <f>SUM(AK81:AK85)</f>
        <v>16</v>
      </c>
      <c r="AL86" s="8">
        <f>SUM(AL81:AL85)</f>
        <v>101</v>
      </c>
    </row>
    <row r="87" spans="1:45">
      <c r="A87" s="6"/>
      <c r="B87" s="8"/>
      <c r="C87" s="8"/>
      <c r="D87" s="8"/>
      <c r="E87" s="8"/>
      <c r="F87" s="8"/>
      <c r="G87" s="8"/>
      <c r="H87" s="8"/>
      <c r="I87" s="8"/>
      <c r="J87" s="8"/>
      <c r="K87" s="8"/>
      <c r="M87" s="9"/>
      <c r="N87" s="9"/>
      <c r="O87" s="9"/>
      <c r="U87" s="3" t="s">
        <v>48</v>
      </c>
      <c r="V87" s="9">
        <f>M81</f>
        <v>0.67848101265822791</v>
      </c>
      <c r="W87" s="9">
        <f>M82</f>
        <v>0.70200000000000007</v>
      </c>
      <c r="X87" s="9">
        <f>M83</f>
        <v>0.67536231884057973</v>
      </c>
      <c r="Y87" s="9">
        <f>M84</f>
        <v>0.70400000000000007</v>
      </c>
      <c r="Z87" s="9">
        <f>M85</f>
        <v>0.6875</v>
      </c>
      <c r="AA87" s="3" t="s">
        <v>48</v>
      </c>
      <c r="AB87" s="9">
        <f>N81</f>
        <v>0.68690476190476191</v>
      </c>
      <c r="AC87" s="9">
        <f>N82</f>
        <v>0.68292682926829273</v>
      </c>
      <c r="AD87" s="9">
        <f>N83</f>
        <v>0.69090909090909092</v>
      </c>
      <c r="AE87" s="9">
        <f>N84</f>
        <v>0.6865079365079364</v>
      </c>
      <c r="AF87" s="9">
        <f>N85</f>
        <v>0.68690851735015768</v>
      </c>
      <c r="AG87" s="3" t="s">
        <v>48</v>
      </c>
      <c r="AH87" s="9">
        <f>O81</f>
        <v>0.72</v>
      </c>
      <c r="AI87" s="9">
        <f>O82</f>
        <v>0.68333333333333324</v>
      </c>
      <c r="AJ87" s="9">
        <f>O83</f>
        <v>0.73750000000000004</v>
      </c>
      <c r="AK87" s="9">
        <f>O84</f>
        <v>0.703125</v>
      </c>
      <c r="AL87" s="9">
        <f>O85</f>
        <v>0.71333333333333326</v>
      </c>
    </row>
    <row r="88" spans="1:45">
      <c r="A88" s="6"/>
      <c r="B88" s="8"/>
      <c r="C88" s="8"/>
      <c r="D88" s="8"/>
      <c r="E88" s="8"/>
      <c r="F88" s="8"/>
      <c r="G88" s="8"/>
      <c r="H88" s="8"/>
      <c r="I88" s="8"/>
      <c r="J88" s="8"/>
      <c r="K88" s="8"/>
      <c r="M88" s="9"/>
      <c r="N88" s="9"/>
      <c r="O88" s="9"/>
    </row>
    <row r="89" spans="1:45">
      <c r="A89" s="6"/>
      <c r="B89" s="8"/>
      <c r="C89" s="8"/>
      <c r="D89" s="8"/>
      <c r="E89" s="8"/>
      <c r="F89" s="8"/>
      <c r="G89" s="8"/>
      <c r="H89" s="8"/>
      <c r="I89" s="8"/>
      <c r="J89" s="8"/>
      <c r="K89" s="8"/>
      <c r="M89" s="9"/>
      <c r="N89" s="9"/>
      <c r="O89" s="9"/>
    </row>
    <row r="90" spans="1:45">
      <c r="A90" s="6"/>
      <c r="B90" s="8"/>
      <c r="C90" s="8"/>
      <c r="D90" s="8"/>
      <c r="E90" s="8"/>
      <c r="F90" s="8"/>
      <c r="G90" s="8"/>
      <c r="H90" s="8"/>
      <c r="I90" s="8"/>
      <c r="J90" s="8"/>
      <c r="K90" s="8"/>
      <c r="M90" s="9"/>
      <c r="N90" s="9"/>
      <c r="O90" s="9"/>
    </row>
    <row r="91" spans="1:45">
      <c r="A91" s="6"/>
      <c r="B91" s="8"/>
      <c r="C91" s="8"/>
      <c r="D91" s="8"/>
      <c r="E91" s="8"/>
      <c r="F91" s="8"/>
      <c r="G91" s="8"/>
      <c r="H91" s="8"/>
      <c r="I91" s="8"/>
      <c r="J91" s="8"/>
      <c r="K91" s="8"/>
      <c r="M91" s="9"/>
      <c r="N91" s="9"/>
      <c r="O91" s="9"/>
    </row>
    <row r="92" spans="1:45">
      <c r="A92" s="6"/>
      <c r="B92" s="8"/>
      <c r="C92" s="8"/>
      <c r="D92" s="8"/>
      <c r="E92" s="8"/>
      <c r="F92" s="8"/>
      <c r="G92" s="8"/>
      <c r="H92" s="8"/>
      <c r="I92" s="8"/>
      <c r="J92" s="8"/>
      <c r="K92" s="8"/>
      <c r="M92" s="9"/>
      <c r="N92" s="9"/>
      <c r="O92" s="9"/>
    </row>
    <row r="93" spans="1:45">
      <c r="A93" s="6"/>
      <c r="B93" s="8"/>
      <c r="C93" s="8"/>
      <c r="D93" s="8"/>
      <c r="E93" s="8"/>
      <c r="F93" s="8"/>
      <c r="G93" s="8"/>
      <c r="H93" s="8"/>
      <c r="I93" s="8"/>
      <c r="J93" s="8"/>
      <c r="K93" s="8"/>
      <c r="M93" s="9"/>
      <c r="N93" s="9"/>
      <c r="O93" s="9"/>
    </row>
    <row r="94" spans="1:45">
      <c r="A94" s="6"/>
      <c r="B94" s="8"/>
      <c r="C94" s="8"/>
      <c r="D94" s="8"/>
      <c r="E94" s="8"/>
      <c r="F94" s="8"/>
      <c r="G94" s="8"/>
      <c r="H94" s="8"/>
      <c r="I94" s="8"/>
      <c r="J94" s="8"/>
      <c r="K94" s="8"/>
      <c r="M94" s="9"/>
      <c r="N94" s="9"/>
      <c r="O94" s="9"/>
    </row>
    <row r="95" spans="1:45">
      <c r="A95" s="6"/>
      <c r="B95" s="8"/>
      <c r="C95" s="8"/>
      <c r="D95" s="8"/>
      <c r="E95" s="8"/>
      <c r="F95" s="8"/>
      <c r="G95" s="8"/>
      <c r="H95" s="8"/>
      <c r="I95" s="8"/>
      <c r="J95" s="8"/>
      <c r="K95" s="8"/>
      <c r="M95" s="9"/>
      <c r="N95" s="9"/>
      <c r="O95" s="9"/>
    </row>
    <row r="96" spans="1:45">
      <c r="A96" s="6"/>
      <c r="B96" s="8"/>
      <c r="C96" s="8"/>
      <c r="D96" s="8"/>
      <c r="E96" s="8"/>
      <c r="F96" s="8"/>
      <c r="G96" s="8"/>
      <c r="H96" s="8"/>
      <c r="I96" s="8"/>
      <c r="J96" s="8"/>
      <c r="K96" s="8"/>
      <c r="M96" s="9"/>
      <c r="N96" s="9"/>
      <c r="O96" s="9"/>
    </row>
    <row r="97" spans="1:45">
      <c r="A97" s="6"/>
      <c r="B97" s="8"/>
      <c r="C97" s="8"/>
      <c r="D97" s="8"/>
      <c r="E97" s="8"/>
      <c r="F97" s="8"/>
      <c r="G97" s="8"/>
      <c r="H97" s="8"/>
      <c r="I97" s="8"/>
      <c r="J97" s="8"/>
      <c r="K97" s="8"/>
      <c r="M97" s="9"/>
      <c r="N97" s="9"/>
      <c r="O97" s="9"/>
    </row>
    <row r="98" spans="1:45">
      <c r="A98" s="6"/>
      <c r="B98" s="8"/>
      <c r="C98" s="8"/>
      <c r="D98" s="8"/>
      <c r="E98" s="8"/>
      <c r="F98" s="8"/>
      <c r="G98" s="8"/>
      <c r="H98" s="8"/>
      <c r="I98" s="8"/>
      <c r="J98" s="8"/>
      <c r="K98" s="8"/>
      <c r="M98" s="9"/>
      <c r="N98" s="9"/>
      <c r="O98" s="9"/>
    </row>
    <row r="99" spans="1:45">
      <c r="A99" s="6"/>
      <c r="B99" s="8"/>
      <c r="C99" s="8"/>
      <c r="D99" s="8"/>
      <c r="E99" s="8"/>
      <c r="F99" s="8"/>
      <c r="G99" s="8"/>
      <c r="H99" s="8"/>
      <c r="I99" s="8"/>
      <c r="J99" s="8"/>
      <c r="K99" s="8"/>
      <c r="M99" s="9"/>
      <c r="N99" s="9"/>
      <c r="O99" s="9"/>
    </row>
    <row r="100" spans="1:45">
      <c r="A100" s="6"/>
      <c r="B100" s="8"/>
      <c r="C100" s="8"/>
      <c r="D100" s="8"/>
      <c r="E100" s="8"/>
      <c r="F100" s="8"/>
      <c r="G100" s="8"/>
      <c r="H100" s="8"/>
      <c r="I100" s="8"/>
      <c r="J100" s="8"/>
      <c r="K100" s="8"/>
      <c r="M100" s="9"/>
      <c r="N100" s="9"/>
      <c r="O100" s="9"/>
    </row>
    <row r="101" spans="1:45">
      <c r="A101" s="6"/>
      <c r="B101" s="8"/>
      <c r="C101" s="8"/>
      <c r="D101" s="8"/>
      <c r="E101" s="8"/>
      <c r="F101" s="8"/>
      <c r="G101" s="8"/>
      <c r="H101" s="8"/>
      <c r="I101" s="8"/>
      <c r="J101" s="8"/>
      <c r="K101" s="8"/>
      <c r="M101" s="9"/>
      <c r="N101" s="9"/>
      <c r="O101" s="9"/>
    </row>
    <row r="102" spans="1:45">
      <c r="A102" s="6"/>
      <c r="B102" s="8"/>
      <c r="C102" s="8"/>
      <c r="D102" s="8"/>
      <c r="E102" s="8"/>
      <c r="F102" s="8"/>
      <c r="G102" s="8"/>
      <c r="H102" s="8"/>
      <c r="I102" s="8"/>
      <c r="J102" s="8"/>
      <c r="K102" s="8"/>
      <c r="M102" s="9"/>
      <c r="N102" s="9"/>
      <c r="O102" s="9"/>
    </row>
    <row r="103" spans="1:45">
      <c r="A103" s="6"/>
      <c r="B103" s="8"/>
      <c r="C103" s="8"/>
      <c r="D103" s="8"/>
      <c r="E103" s="8"/>
      <c r="F103" s="8"/>
      <c r="G103" s="8"/>
      <c r="H103" s="8"/>
      <c r="I103" s="8"/>
      <c r="J103" s="8"/>
      <c r="K103" s="8"/>
      <c r="M103" s="9"/>
      <c r="N103" s="9"/>
      <c r="O103" s="9"/>
    </row>
    <row r="104" spans="1:45">
      <c r="A104" s="6"/>
      <c r="B104" s="8"/>
      <c r="C104" s="8"/>
      <c r="D104" s="8"/>
      <c r="E104" s="8"/>
      <c r="F104" s="8"/>
      <c r="G104" s="8"/>
      <c r="H104" s="8"/>
      <c r="I104" s="8"/>
      <c r="J104" s="8"/>
      <c r="K104" s="8"/>
      <c r="M104" s="9"/>
      <c r="N104" s="9"/>
      <c r="O104" s="9"/>
    </row>
    <row r="105" spans="1:45">
      <c r="A105" s="6"/>
      <c r="B105" s="8"/>
      <c r="C105" s="8"/>
      <c r="D105" s="8"/>
      <c r="E105" s="8"/>
      <c r="F105" s="8"/>
      <c r="G105" s="8"/>
      <c r="H105" s="8"/>
      <c r="I105" s="8"/>
      <c r="J105" s="8"/>
      <c r="K105" s="8"/>
      <c r="M105" s="9"/>
      <c r="N105" s="9"/>
      <c r="O105" s="9"/>
    </row>
    <row r="106" spans="1:45">
      <c r="A106" s="6"/>
      <c r="B106" s="8"/>
      <c r="C106" s="8"/>
      <c r="D106" s="8"/>
      <c r="E106" s="8"/>
      <c r="F106" s="8"/>
      <c r="G106" s="8"/>
      <c r="H106" s="8"/>
      <c r="I106" s="8"/>
      <c r="J106" s="8"/>
      <c r="K106" s="8"/>
      <c r="M106" s="9"/>
      <c r="N106" s="9"/>
      <c r="O106" s="9"/>
    </row>
    <row r="107" spans="1:45">
      <c r="A107" s="6"/>
      <c r="B107" s="8"/>
      <c r="C107" s="8"/>
      <c r="D107" s="8"/>
      <c r="E107" s="8"/>
      <c r="F107" s="8"/>
      <c r="G107" s="8"/>
      <c r="H107" s="8"/>
      <c r="I107" s="8"/>
      <c r="J107" s="8"/>
      <c r="K107" s="8"/>
      <c r="M107" s="9"/>
      <c r="N107" s="9"/>
      <c r="O107" s="9"/>
    </row>
    <row r="108" spans="1:45">
      <c r="A108" s="6"/>
      <c r="B108" s="8"/>
      <c r="C108" s="8"/>
      <c r="D108" s="8"/>
      <c r="E108" s="8"/>
      <c r="F108" s="8"/>
      <c r="G108" s="8"/>
      <c r="H108" s="8"/>
      <c r="I108" s="8"/>
      <c r="J108" s="8"/>
      <c r="K108" s="8"/>
      <c r="M108" s="9"/>
      <c r="N108" s="9"/>
      <c r="O108" s="9"/>
    </row>
    <row r="109" spans="1:45">
      <c r="A109" s="6"/>
      <c r="B109" s="8"/>
      <c r="C109" s="8"/>
      <c r="D109" s="8"/>
      <c r="E109" s="8"/>
      <c r="F109" s="8"/>
      <c r="G109" s="8"/>
      <c r="H109" s="8"/>
      <c r="I109" s="8"/>
      <c r="J109" s="8"/>
      <c r="K109" s="8"/>
      <c r="M109" s="9"/>
      <c r="N109" s="9"/>
      <c r="O109" s="9"/>
    </row>
    <row r="110" spans="1:45">
      <c r="A110" s="6"/>
      <c r="B110" s="8"/>
      <c r="C110" s="8"/>
      <c r="D110" s="8"/>
      <c r="E110" s="8"/>
      <c r="F110" s="8"/>
      <c r="G110" s="8"/>
      <c r="H110" s="8"/>
      <c r="I110" s="8"/>
      <c r="J110" s="8"/>
      <c r="K110" s="8"/>
      <c r="M110" s="9"/>
      <c r="N110" s="9"/>
      <c r="O110" s="9"/>
    </row>
    <row r="111" spans="1:45">
      <c r="U111" s="3" t="s">
        <v>2</v>
      </c>
      <c r="V111" s="3"/>
      <c r="W111" s="3"/>
      <c r="X111" s="3"/>
      <c r="Y111" s="3"/>
      <c r="Z111" s="3"/>
      <c r="AA111" s="3" t="s">
        <v>3</v>
      </c>
      <c r="AB111" s="3"/>
      <c r="AC111" s="3"/>
      <c r="AD111" s="3"/>
      <c r="AE111" s="3"/>
      <c r="AF111" s="3"/>
      <c r="AG111" s="3" t="s">
        <v>4</v>
      </c>
      <c r="AH111" s="3"/>
      <c r="AI111" s="3"/>
      <c r="AJ111" s="3"/>
      <c r="AK111" s="3"/>
    </row>
    <row r="112" spans="1:45">
      <c r="A112" s="6" t="s">
        <v>69</v>
      </c>
      <c r="B112" s="7" t="s">
        <v>2</v>
      </c>
      <c r="C112" s="7" t="s">
        <v>3</v>
      </c>
      <c r="D112" s="7" t="s">
        <v>6</v>
      </c>
      <c r="E112" s="124" t="s">
        <v>47</v>
      </c>
      <c r="F112" s="7"/>
      <c r="G112" s="7" t="s">
        <v>2</v>
      </c>
      <c r="H112" s="7" t="s">
        <v>3</v>
      </c>
      <c r="I112" s="7" t="s">
        <v>6</v>
      </c>
      <c r="J112" s="7"/>
      <c r="K112" s="7" t="s">
        <v>71</v>
      </c>
      <c r="M112" s="7" t="s">
        <v>2</v>
      </c>
      <c r="N112" s="7" t="s">
        <v>3</v>
      </c>
      <c r="O112" s="7" t="s">
        <v>6</v>
      </c>
      <c r="U112" s="3" t="s">
        <v>12</v>
      </c>
      <c r="V112" s="6" t="s">
        <v>49</v>
      </c>
      <c r="W112" s="6" t="s">
        <v>51</v>
      </c>
      <c r="X112" s="6" t="s">
        <v>52</v>
      </c>
      <c r="Y112" s="6" t="s">
        <v>53</v>
      </c>
      <c r="Z112" s="6" t="s">
        <v>50</v>
      </c>
      <c r="AA112" s="3" t="s">
        <v>12</v>
      </c>
      <c r="AB112" s="6" t="s">
        <v>49</v>
      </c>
      <c r="AC112" s="6" t="s">
        <v>51</v>
      </c>
      <c r="AD112" s="6" t="s">
        <v>52</v>
      </c>
      <c r="AE112" s="6" t="s">
        <v>53</v>
      </c>
      <c r="AF112" s="6" t="s">
        <v>50</v>
      </c>
      <c r="AG112" s="3" t="s">
        <v>12</v>
      </c>
      <c r="AH112" s="6" t="s">
        <v>49</v>
      </c>
      <c r="AI112" s="6" t="s">
        <v>51</v>
      </c>
      <c r="AJ112" s="6" t="s">
        <v>52</v>
      </c>
      <c r="AK112" s="6" t="s">
        <v>53</v>
      </c>
      <c r="AL112" s="6" t="s">
        <v>50</v>
      </c>
      <c r="AN112" s="3" t="s">
        <v>54</v>
      </c>
      <c r="AO112" s="6" t="s">
        <v>49</v>
      </c>
      <c r="AP112" s="6" t="s">
        <v>51</v>
      </c>
      <c r="AQ112" s="6" t="s">
        <v>52</v>
      </c>
      <c r="AR112" s="6" t="s">
        <v>53</v>
      </c>
      <c r="AS112" s="6" t="s">
        <v>50</v>
      </c>
    </row>
    <row r="113" spans="1:45">
      <c r="A113" s="6">
        <v>1</v>
      </c>
      <c r="B113" s="8">
        <f>'#32v2'!G45</f>
        <v>28</v>
      </c>
      <c r="C113" s="8">
        <f>'#32v2'!I45</f>
        <v>47</v>
      </c>
      <c r="D113" s="8">
        <f>'#32v2'!K45</f>
        <v>12</v>
      </c>
      <c r="E113" s="8">
        <f>SUM(B113:D113)</f>
        <v>87</v>
      </c>
      <c r="F113" s="8"/>
      <c r="G113" s="8">
        <f>'#32v2'!H45</f>
        <v>2075</v>
      </c>
      <c r="H113" s="8">
        <f>'#32v2'!J45</f>
        <v>3200</v>
      </c>
      <c r="I113" s="8">
        <f>'#32v2'!L45</f>
        <v>840</v>
      </c>
      <c r="J113" s="8">
        <f>SUM(G113:I113)</f>
        <v>6115</v>
      </c>
      <c r="K113" s="8">
        <f>J113/E113</f>
        <v>70.287356321839084</v>
      </c>
      <c r="M113" s="9">
        <f>G113/B113/Max!B2</f>
        <v>0.7410714285714286</v>
      </c>
      <c r="N113" s="9">
        <f>H113/C113/Max!B$3</f>
        <v>0.68085106382978722</v>
      </c>
      <c r="O113" s="9">
        <f>I113/D113/Max!B$4</f>
        <v>0.7</v>
      </c>
      <c r="U113" s="3" t="s">
        <v>42</v>
      </c>
      <c r="V113" s="8">
        <f>'#32v2'!$M$45</f>
        <v>6</v>
      </c>
      <c r="W113" s="8">
        <f>'#32v2'!$M$90</f>
        <v>9</v>
      </c>
      <c r="X113" s="8">
        <f>'#32v2'!$M$127</f>
        <v>6</v>
      </c>
      <c r="Y113" s="8">
        <f>'#32v2'!$M$146</f>
        <v>3</v>
      </c>
      <c r="Z113" s="8">
        <f>'#32v2'!$M$149</f>
        <v>24</v>
      </c>
      <c r="AA113" s="3" t="s">
        <v>42</v>
      </c>
      <c r="AB113" s="8">
        <f>'#32v2'!$R$45</f>
        <v>9</v>
      </c>
      <c r="AC113" s="8">
        <f>'#32v2'!$R$90</f>
        <v>9</v>
      </c>
      <c r="AD113" s="8">
        <f>'#32v2'!$R$127</f>
        <v>9</v>
      </c>
      <c r="AE113" s="8">
        <f>'#32v2'!$R$146</f>
        <v>6</v>
      </c>
      <c r="AF113" s="8">
        <f>'#32v2'!$R$149</f>
        <v>33</v>
      </c>
      <c r="AG113" s="3" t="s">
        <v>42</v>
      </c>
      <c r="AH113" s="8">
        <f>'#32v2'!$W$45</f>
        <v>3</v>
      </c>
      <c r="AI113" s="8">
        <f>'#32v2'!$W$90</f>
        <v>6</v>
      </c>
      <c r="AJ113" s="8">
        <f>'#32v2'!$W$127</f>
        <v>3</v>
      </c>
      <c r="AK113" s="8">
        <f>'#32v2'!$W$146</f>
        <v>3</v>
      </c>
      <c r="AL113" s="8">
        <f>'#32v2'!$W$149</f>
        <v>15</v>
      </c>
      <c r="AN113" t="s">
        <v>2</v>
      </c>
      <c r="AO113" s="104">
        <f>V118/(V118+AB118+AH118)</f>
        <v>0.33707865168539325</v>
      </c>
      <c r="AP113" s="104">
        <f>W118/(W118+AC118+AI118)</f>
        <v>0.44155844155844154</v>
      </c>
      <c r="AQ113" s="104">
        <f>X118/(X118+AD118+AJ118)</f>
        <v>0.28000000000000003</v>
      </c>
      <c r="AR113" s="104">
        <f>Y118/(Y118+AE118+AK118)</f>
        <v>0.21276595744680851</v>
      </c>
      <c r="AS113" s="104">
        <f>Z118/(Z118+AF118+AL118)</f>
        <v>0.3487179487179487</v>
      </c>
    </row>
    <row r="114" spans="1:45">
      <c r="A114" s="6">
        <v>2</v>
      </c>
      <c r="B114" s="8">
        <f>'#32v2'!G90</f>
        <v>68</v>
      </c>
      <c r="C114" s="8">
        <f>'#32v2'!I90</f>
        <v>52</v>
      </c>
      <c r="D114" s="8">
        <f>'#32v2'!K90</f>
        <v>34</v>
      </c>
      <c r="E114" s="8">
        <f>SUM(B114:D114)</f>
        <v>154</v>
      </c>
      <c r="F114" s="8"/>
      <c r="G114" s="8">
        <f>'#32v2'!H90</f>
        <v>4850</v>
      </c>
      <c r="H114" s="8">
        <f>'#32v2'!J90</f>
        <v>3635</v>
      </c>
      <c r="I114" s="8">
        <f>'#32v2'!L90</f>
        <v>2340</v>
      </c>
      <c r="J114" s="8">
        <f>SUM(G114:I114)</f>
        <v>10825</v>
      </c>
      <c r="K114" s="8">
        <f t="shared" ref="K114:K117" si="8">J114/E114</f>
        <v>70.29220779220779</v>
      </c>
      <c r="M114" s="9">
        <f>G114/B114/Max!B2</f>
        <v>0.71323529411764708</v>
      </c>
      <c r="N114" s="9">
        <f>H114/C114/Max!B$3</f>
        <v>0.69903846153846161</v>
      </c>
      <c r="O114" s="9">
        <f>I114/D114/Max!B$4</f>
        <v>0.68823529411764706</v>
      </c>
      <c r="U114" s="3" t="s">
        <v>43</v>
      </c>
      <c r="V114" s="8">
        <f>'#32v2'!$N$45</f>
        <v>6</v>
      </c>
      <c r="W114" s="8">
        <f>'#32v2'!$N$90</f>
        <v>12</v>
      </c>
      <c r="X114" s="8">
        <f>'#32v2'!$N$127</f>
        <v>6</v>
      </c>
      <c r="Y114" s="8">
        <f>'#32v2'!$N$146</f>
        <v>4</v>
      </c>
      <c r="Z114" s="8">
        <f>'#32v2'!$N$149</f>
        <v>28</v>
      </c>
      <c r="AA114" s="3" t="s">
        <v>43</v>
      </c>
      <c r="AB114" s="8">
        <f>'#32v2'!$S$45</f>
        <v>9</v>
      </c>
      <c r="AC114" s="8">
        <f>'#32v2'!$S$90</f>
        <v>9</v>
      </c>
      <c r="AD114" s="8">
        <f>'#32v2'!$S$127</f>
        <v>9</v>
      </c>
      <c r="AE114" s="8">
        <f>'#32v2'!$S$146</f>
        <v>6</v>
      </c>
      <c r="AF114" s="8">
        <f>'#32v2'!$S$149</f>
        <v>33</v>
      </c>
      <c r="AG114" s="3" t="s">
        <v>43</v>
      </c>
      <c r="AH114" s="8">
        <f>'#32v2'!$X$45</f>
        <v>3</v>
      </c>
      <c r="AI114" s="8">
        <f>'#32v2'!$X$90</f>
        <v>7</v>
      </c>
      <c r="AJ114" s="8">
        <f>'#32v2'!$X$127</f>
        <v>6</v>
      </c>
      <c r="AK114" s="8">
        <f>'#32v2'!$X$146</f>
        <v>3</v>
      </c>
      <c r="AL114" s="8">
        <f>'#32v2'!$X$149</f>
        <v>19</v>
      </c>
      <c r="AN114" t="s">
        <v>3</v>
      </c>
      <c r="AO114" s="104">
        <f>AB118/(V118+AB118+AH118)</f>
        <v>0.5280898876404494</v>
      </c>
      <c r="AP114" s="104">
        <f>AC118/(W118+AC118+AI118)</f>
        <v>0.33766233766233766</v>
      </c>
      <c r="AQ114" s="104">
        <f>AD118/(X118+AD118+AJ118)</f>
        <v>0.47</v>
      </c>
      <c r="AR114" s="104">
        <f>AE118/(Y118+AE118+AK118)</f>
        <v>0.53191489361702127</v>
      </c>
      <c r="AS114" s="104">
        <f>AF118/(Z118+AF118+AL118)</f>
        <v>0.43846153846153846</v>
      </c>
    </row>
    <row r="115" spans="1:45">
      <c r="A115" s="6">
        <v>3</v>
      </c>
      <c r="B115" s="8">
        <f>'#32v2'!G127</f>
        <v>28</v>
      </c>
      <c r="C115" s="8">
        <f>'#32v2'!I127</f>
        <v>47</v>
      </c>
      <c r="D115" s="8">
        <f>'#32v2'!K127</f>
        <v>25</v>
      </c>
      <c r="E115" s="8">
        <f>SUM(B115:D115)</f>
        <v>100</v>
      </c>
      <c r="F115" s="8"/>
      <c r="G115" s="8">
        <f>'#32v2'!H127</f>
        <v>1875</v>
      </c>
      <c r="H115" s="8">
        <f>'#32v2'!J127</f>
        <v>3200</v>
      </c>
      <c r="I115" s="8">
        <f>'#32v2'!L127</f>
        <v>1680</v>
      </c>
      <c r="J115" s="8">
        <f>SUM(G115:I115)</f>
        <v>6755</v>
      </c>
      <c r="K115" s="8">
        <f t="shared" si="8"/>
        <v>67.55</v>
      </c>
      <c r="M115" s="9">
        <f>G115/B115/Max!B2</f>
        <v>0.6696428571428571</v>
      </c>
      <c r="N115" s="9">
        <f>H115/C115/Max!B$3</f>
        <v>0.68085106382978722</v>
      </c>
      <c r="O115" s="9">
        <f>I115/D115/Max!B$4</f>
        <v>0.67200000000000004</v>
      </c>
      <c r="U115" s="3" t="s">
        <v>44</v>
      </c>
      <c r="V115" s="8">
        <f>'#32v2'!$O$45</f>
        <v>12</v>
      </c>
      <c r="W115" s="8">
        <f>'#32v2'!$O$90</f>
        <v>15</v>
      </c>
      <c r="X115" s="8">
        <f>'#32v2'!$O$127</f>
        <v>8</v>
      </c>
      <c r="Y115" s="8">
        <f>'#32v2'!$O$146</f>
        <v>3</v>
      </c>
      <c r="Z115" s="8">
        <f>'#32v2'!$O$149</f>
        <v>38</v>
      </c>
      <c r="AA115" s="3" t="s">
        <v>44</v>
      </c>
      <c r="AB115" s="8">
        <f>'#32v2'!$T$45</f>
        <v>24</v>
      </c>
      <c r="AC115" s="8">
        <f>'#32v2'!$T$90</f>
        <v>9</v>
      </c>
      <c r="AD115" s="8">
        <f>'#32v2'!$T$127</f>
        <v>15</v>
      </c>
      <c r="AE115" s="8">
        <f>'#32v2'!$T$146</f>
        <v>13</v>
      </c>
      <c r="AF115" s="8">
        <f>'#32v2'!$T$149</f>
        <v>61</v>
      </c>
      <c r="AG115" s="3" t="s">
        <v>44</v>
      </c>
      <c r="AH115" s="8">
        <f>'#32v2'!$Y$45</f>
        <v>2</v>
      </c>
      <c r="AI115" s="8">
        <f>'#32v2'!$Y$90</f>
        <v>6</v>
      </c>
      <c r="AJ115" s="8">
        <f>'#32v2'!$Y$127</f>
        <v>16</v>
      </c>
      <c r="AK115" s="8">
        <f>'#32v2'!$Y$146</f>
        <v>6</v>
      </c>
      <c r="AL115" s="8">
        <f>'#32v2'!$Y$149</f>
        <v>30</v>
      </c>
      <c r="AN115" t="s">
        <v>4</v>
      </c>
      <c r="AO115" s="104">
        <f>AH118/(AH118+AB118+V118)</f>
        <v>0.1348314606741573</v>
      </c>
      <c r="AP115" s="104">
        <f>AI118/(AI118+AC118+W118)</f>
        <v>0.22077922077922077</v>
      </c>
      <c r="AQ115" s="104">
        <f>AJ118/(AJ118+AD118+X118)</f>
        <v>0.25</v>
      </c>
      <c r="AR115" s="104">
        <f>AK118/(AK118+AE118+Y118)</f>
        <v>0.25531914893617019</v>
      </c>
      <c r="AS115" s="104">
        <f>AL118/(AL118+AF118+Z118)</f>
        <v>0.21282051282051281</v>
      </c>
    </row>
    <row r="116" spans="1:45">
      <c r="A116" s="6">
        <v>4</v>
      </c>
      <c r="B116" s="8">
        <f>'#32v2'!G146</f>
        <v>10</v>
      </c>
      <c r="C116" s="8">
        <f>'#32v2'!I146</f>
        <v>25</v>
      </c>
      <c r="D116" s="8">
        <f>'#32v2'!K146</f>
        <v>12</v>
      </c>
      <c r="E116" s="8">
        <f>SUM(B116:D116)</f>
        <v>47</v>
      </c>
      <c r="F116" s="8"/>
      <c r="G116" s="8">
        <f>'#32v2'!H146</f>
        <v>600</v>
      </c>
      <c r="H116" s="8">
        <f>'#32v2'!J146</f>
        <v>1585</v>
      </c>
      <c r="I116" s="8">
        <f>'#32v2'!L146</f>
        <v>750</v>
      </c>
      <c r="J116" s="8">
        <f>SUM(G116:I116)</f>
        <v>2935</v>
      </c>
      <c r="K116" s="8">
        <f t="shared" si="8"/>
        <v>62.446808510638299</v>
      </c>
      <c r="M116" s="9">
        <f>G116/B116/Max!B2</f>
        <v>0.6</v>
      </c>
      <c r="N116" s="9">
        <f>H116/C116/Max!B$3</f>
        <v>0.63400000000000001</v>
      </c>
      <c r="O116" s="9">
        <f>I116/D116/Max!B$4</f>
        <v>0.625</v>
      </c>
      <c r="U116" s="3" t="s">
        <v>45</v>
      </c>
      <c r="V116" s="8">
        <f>'#32v2'!$P$45</f>
        <v>2</v>
      </c>
      <c r="W116" s="8">
        <f>'#32v2'!$P$90</f>
        <v>32</v>
      </c>
      <c r="X116" s="8">
        <f>'#32v2'!$P$127</f>
        <v>8</v>
      </c>
      <c r="Y116" s="8">
        <f>'#32v2'!$P$146</f>
        <v>0</v>
      </c>
      <c r="Z116" s="8">
        <f>'#32v2'!$P$149</f>
        <v>42</v>
      </c>
      <c r="AA116" s="3" t="s">
        <v>45</v>
      </c>
      <c r="AB116" s="8">
        <f>'#32v2'!$U$45</f>
        <v>2</v>
      </c>
      <c r="AC116" s="8">
        <f>'#32v2'!$U$90</f>
        <v>25</v>
      </c>
      <c r="AD116" s="8">
        <f>'#32v2'!$U$127</f>
        <v>14</v>
      </c>
      <c r="AE116" s="8">
        <f>'#32v2'!$U$146</f>
        <v>0</v>
      </c>
      <c r="AF116" s="8">
        <f>'#32v2'!$U$149</f>
        <v>41</v>
      </c>
      <c r="AG116" s="3" t="s">
        <v>45</v>
      </c>
      <c r="AH116" s="8">
        <f>'#32v2'!$Z$45</f>
        <v>1</v>
      </c>
      <c r="AI116" s="8">
        <f>'#32v2'!$Z$90</f>
        <v>15</v>
      </c>
      <c r="AJ116" s="8">
        <f>'#32v2'!$Z$127</f>
        <v>0</v>
      </c>
      <c r="AK116" s="8">
        <f>'#32v2'!$Z$146</f>
        <v>0</v>
      </c>
      <c r="AL116" s="8">
        <f>'#32v2'!$Z$149</f>
        <v>16</v>
      </c>
    </row>
    <row r="117" spans="1:45">
      <c r="A117" s="6" t="s">
        <v>7</v>
      </c>
      <c r="B117" s="8">
        <f>'#32v2'!G149</f>
        <v>134</v>
      </c>
      <c r="C117" s="8">
        <f>'#32v2'!I149</f>
        <v>171</v>
      </c>
      <c r="D117" s="8">
        <f>'#32v2'!K149</f>
        <v>83</v>
      </c>
      <c r="E117" s="8">
        <f>SUM(B117:D117)</f>
        <v>388</v>
      </c>
      <c r="F117" s="8"/>
      <c r="G117" s="8">
        <f>SUM(G112:G116)</f>
        <v>9400</v>
      </c>
      <c r="H117" s="8">
        <f>SUM(H112:H116)</f>
        <v>11620</v>
      </c>
      <c r="I117" s="8">
        <f>SUM(I112:I116)</f>
        <v>5610</v>
      </c>
      <c r="J117" s="8">
        <f>SUM(J112:J116)</f>
        <v>26630</v>
      </c>
      <c r="K117" s="8">
        <f t="shared" si="8"/>
        <v>68.634020618556704</v>
      </c>
      <c r="M117" s="9">
        <f>G117/B117/Max!B2</f>
        <v>0.70149253731343275</v>
      </c>
      <c r="N117" s="9">
        <f>H117/C117/Max!B$3</f>
        <v>0.6795321637426901</v>
      </c>
      <c r="O117" s="9">
        <f>I117/D117/Max!B$4</f>
        <v>0.67590361445783131</v>
      </c>
      <c r="U117" s="3" t="s">
        <v>46</v>
      </c>
      <c r="V117" s="8">
        <f>'#32v2'!$Q$45</f>
        <v>4</v>
      </c>
      <c r="W117" s="8">
        <f>'#32v2'!$Q$90</f>
        <v>0</v>
      </c>
      <c r="X117" s="8">
        <f>'#32v2'!$Q$127</f>
        <v>0</v>
      </c>
      <c r="Y117" s="8">
        <f>'#32v2'!$Q$146</f>
        <v>0</v>
      </c>
      <c r="Z117" s="8">
        <f>'#32v2'!$Q$149</f>
        <v>4</v>
      </c>
      <c r="AA117" s="3" t="s">
        <v>46</v>
      </c>
      <c r="AB117" s="8">
        <f>'#32v2'!$V$45</f>
        <v>3</v>
      </c>
      <c r="AC117" s="8">
        <f>'#32v2'!$V$90</f>
        <v>0</v>
      </c>
      <c r="AD117" s="8">
        <f>'#32v2'!$V$127</f>
        <v>0</v>
      </c>
      <c r="AE117" s="8">
        <f>'#32v2'!$V$146</f>
        <v>0</v>
      </c>
      <c r="AF117" s="8">
        <f>'#32v2'!$V$149</f>
        <v>3</v>
      </c>
      <c r="AG117" s="3" t="s">
        <v>46</v>
      </c>
      <c r="AH117" s="8">
        <f>'#32v2'!$AA$45</f>
        <v>3</v>
      </c>
      <c r="AI117" s="8">
        <f>'#32v2'!$AA$90</f>
        <v>0</v>
      </c>
      <c r="AJ117" s="8">
        <f>'#32v2'!$AA$127</f>
        <v>0</v>
      </c>
      <c r="AK117" s="8">
        <f>'#32v2'!$AA$146</f>
        <v>0</v>
      </c>
      <c r="AL117" s="8">
        <f>'#32v2'!$AA$149</f>
        <v>3</v>
      </c>
    </row>
    <row r="118" spans="1:45">
      <c r="A118" s="6"/>
      <c r="B118" s="8"/>
      <c r="C118" s="8"/>
      <c r="D118" s="8"/>
      <c r="E118" s="8"/>
      <c r="F118" s="8"/>
      <c r="G118" s="8"/>
      <c r="H118" s="8"/>
      <c r="I118" s="8"/>
      <c r="J118" s="8"/>
      <c r="K118" s="8"/>
      <c r="M118" s="9"/>
      <c r="N118" s="9"/>
      <c r="O118" s="9"/>
      <c r="U118" s="3" t="s">
        <v>47</v>
      </c>
      <c r="V118" s="8">
        <f>SUM(V113:V117)</f>
        <v>30</v>
      </c>
      <c r="W118" s="8">
        <f>SUM(W113:W117)</f>
        <v>68</v>
      </c>
      <c r="X118" s="8">
        <f>SUM(X113:X117)</f>
        <v>28</v>
      </c>
      <c r="Y118" s="8">
        <f>SUM(Y113:Y117)</f>
        <v>10</v>
      </c>
      <c r="Z118" s="8">
        <f>SUM(Z113:Z117)</f>
        <v>136</v>
      </c>
      <c r="AA118" s="3" t="s">
        <v>47</v>
      </c>
      <c r="AB118" s="8">
        <f>SUM(AB113:AB117)</f>
        <v>47</v>
      </c>
      <c r="AC118" s="8">
        <f>SUM(AC113:AC117)</f>
        <v>52</v>
      </c>
      <c r="AD118" s="8">
        <f>SUM(AD113:AD117)</f>
        <v>47</v>
      </c>
      <c r="AE118" s="8">
        <f>SUM(AE113:AE117)</f>
        <v>25</v>
      </c>
      <c r="AF118" s="8">
        <f>SUM(AF113:AF117)</f>
        <v>171</v>
      </c>
      <c r="AG118" s="3" t="s">
        <v>47</v>
      </c>
      <c r="AH118" s="8">
        <f>SUM(AH113:AH117)</f>
        <v>12</v>
      </c>
      <c r="AI118" s="8">
        <f>SUM(AI113:AI117)</f>
        <v>34</v>
      </c>
      <c r="AJ118" s="8">
        <f>SUM(AJ113:AJ117)</f>
        <v>25</v>
      </c>
      <c r="AK118" s="8">
        <f>SUM(AK113:AK117)</f>
        <v>12</v>
      </c>
      <c r="AL118" s="8">
        <f>SUM(AL113:AL117)</f>
        <v>83</v>
      </c>
    </row>
    <row r="119" spans="1:45">
      <c r="A119" s="6"/>
      <c r="B119" s="8"/>
      <c r="C119" s="8"/>
      <c r="D119" s="8"/>
      <c r="E119" s="8"/>
      <c r="F119" s="8"/>
      <c r="G119" s="8"/>
      <c r="H119" s="8"/>
      <c r="I119" s="8"/>
      <c r="J119" s="8"/>
      <c r="K119" s="8"/>
      <c r="M119" s="9"/>
      <c r="N119" s="9"/>
      <c r="O119" s="9"/>
      <c r="U119" s="3" t="s">
        <v>48</v>
      </c>
      <c r="V119" s="9">
        <f>M113</f>
        <v>0.7410714285714286</v>
      </c>
      <c r="W119" s="9">
        <f>M114</f>
        <v>0.71323529411764708</v>
      </c>
      <c r="X119" s="9">
        <f>M115</f>
        <v>0.6696428571428571</v>
      </c>
      <c r="Y119" s="9">
        <f>M116</f>
        <v>0.6</v>
      </c>
      <c r="Z119" s="9">
        <f>M117</f>
        <v>0.70149253731343275</v>
      </c>
      <c r="AA119" s="3" t="s">
        <v>48</v>
      </c>
      <c r="AB119" s="9">
        <f>N113</f>
        <v>0.68085106382978722</v>
      </c>
      <c r="AC119" s="9">
        <f>N114</f>
        <v>0.69903846153846161</v>
      </c>
      <c r="AD119" s="9">
        <f>N115</f>
        <v>0.68085106382978722</v>
      </c>
      <c r="AE119" s="9">
        <f>N116</f>
        <v>0.63400000000000001</v>
      </c>
      <c r="AF119" s="9">
        <f>N117</f>
        <v>0.6795321637426901</v>
      </c>
      <c r="AG119" s="3" t="s">
        <v>48</v>
      </c>
      <c r="AH119" s="9">
        <f>O113</f>
        <v>0.7</v>
      </c>
      <c r="AI119" s="9">
        <f>O114</f>
        <v>0.68823529411764706</v>
      </c>
      <c r="AJ119" s="9">
        <f>O115</f>
        <v>0.67200000000000004</v>
      </c>
      <c r="AK119" s="9">
        <f>O116</f>
        <v>0.625</v>
      </c>
      <c r="AL119" s="9">
        <f>O117</f>
        <v>0.67590361445783131</v>
      </c>
    </row>
    <row r="120" spans="1:45">
      <c r="A120" s="6"/>
      <c r="B120" s="8"/>
      <c r="C120" s="8"/>
      <c r="D120" s="8"/>
      <c r="E120" s="8"/>
      <c r="F120" s="8"/>
      <c r="G120" s="8"/>
      <c r="H120" s="8"/>
      <c r="I120" s="8"/>
      <c r="J120" s="8"/>
      <c r="K120" s="8"/>
      <c r="M120" s="99"/>
      <c r="N120" s="99"/>
      <c r="O120" s="99"/>
      <c r="S120" s="100"/>
    </row>
    <row r="121" spans="1:45">
      <c r="A121" s="6"/>
      <c r="B121" s="8"/>
      <c r="C121" s="8"/>
      <c r="D121" s="8"/>
      <c r="E121" s="8"/>
      <c r="F121" s="8"/>
      <c r="G121" s="8"/>
      <c r="H121" s="8"/>
      <c r="I121" s="8"/>
      <c r="J121" s="8"/>
      <c r="K121" s="8"/>
      <c r="M121" s="9"/>
      <c r="N121" s="9"/>
      <c r="O121" s="9"/>
    </row>
  </sheetData>
  <sheetProtection selectLockedCells="1" selectUnlockedCells="1"/>
  <phoneticPr fontId="9" type="noConversion"/>
  <pageMargins left="0.75" right="0.75" top="1" bottom="1" header="0.51180555555555551" footer="0.51180555555555551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G205"/>
  <sheetViews>
    <sheetView zoomScale="130" zoomScaleNormal="85" zoomScalePageLayoutView="85" workbookViewId="0">
      <selection activeCell="A104" sqref="A104"/>
    </sheetView>
  </sheetViews>
  <sheetFormatPr baseColWidth="10" defaultColWidth="8.7109375" defaultRowHeight="12.75" customHeight="1" x14ac:dyDescent="0"/>
  <cols>
    <col min="1" max="1" width="2.140625" style="3" customWidth="1"/>
    <col min="2" max="2" width="31" style="11" customWidth="1"/>
    <col min="3" max="3" width="11.28515625" style="12" customWidth="1"/>
    <col min="4" max="4" width="10.7109375" style="8" customWidth="1"/>
    <col min="5" max="5" width="9.140625" style="8" customWidth="1"/>
    <col min="6" max="6" width="11.42578125" style="8" customWidth="1"/>
    <col min="7" max="7" width="0.140625" style="8" customWidth="1"/>
    <col min="8" max="8" width="9.28515625" style="8" hidden="1" customWidth="1"/>
    <col min="9" max="9" width="10.28515625" style="8" hidden="1" customWidth="1"/>
    <col min="10" max="11" width="9.28515625" style="8" hidden="1" customWidth="1"/>
    <col min="12" max="12" width="6.5703125" style="13" hidden="1" customWidth="1"/>
    <col min="13" max="13" width="6.42578125" hidden="1" customWidth="1"/>
    <col min="14" max="14" width="7" hidden="1" customWidth="1"/>
    <col min="15" max="15" width="7.5703125" hidden="1" customWidth="1"/>
    <col min="16" max="16" width="8.42578125" hidden="1" customWidth="1"/>
    <col min="17" max="17" width="8.85546875" hidden="1" customWidth="1"/>
    <col min="18" max="27" width="8.7109375" hidden="1" customWidth="1"/>
  </cols>
  <sheetData>
    <row r="1" spans="1:27" ht="12.75" customHeight="1">
      <c r="A1" s="6"/>
      <c r="B1" s="6" t="s">
        <v>9</v>
      </c>
      <c r="C1" s="6"/>
      <c r="D1" s="7"/>
      <c r="E1" s="6"/>
      <c r="F1" s="6"/>
      <c r="G1" s="16"/>
      <c r="H1" s="16"/>
      <c r="I1" s="16"/>
      <c r="J1" s="16"/>
      <c r="K1" s="16"/>
      <c r="L1" s="17"/>
    </row>
    <row r="2" spans="1:27" ht="12.75" customHeight="1">
      <c r="B2" s="18" t="s">
        <v>72</v>
      </c>
      <c r="C2" s="19"/>
      <c r="D2" s="20"/>
      <c r="E2" s="20"/>
      <c r="F2" s="20"/>
      <c r="G2" s="20"/>
      <c r="H2" s="20"/>
      <c r="I2" s="16"/>
      <c r="J2" s="16"/>
      <c r="K2" s="16"/>
      <c r="L2" s="17"/>
    </row>
    <row r="3" spans="1:27" ht="12.75" customHeight="1">
      <c r="B3" s="18"/>
      <c r="C3" s="19"/>
      <c r="D3" s="21"/>
      <c r="E3" s="21"/>
      <c r="F3" s="20"/>
      <c r="G3" s="20"/>
      <c r="H3" s="20"/>
      <c r="I3" s="16"/>
      <c r="J3" s="16"/>
      <c r="K3" s="16"/>
      <c r="L3" s="17"/>
    </row>
    <row r="4" spans="1:27" ht="12.75" customHeight="1">
      <c r="A4" s="68"/>
      <c r="B4" s="68"/>
      <c r="C4" s="68"/>
      <c r="D4" s="23"/>
      <c r="E4" s="7"/>
      <c r="F4" s="68"/>
      <c r="G4" s="16"/>
      <c r="H4" s="16"/>
      <c r="I4" s="16"/>
      <c r="J4" s="16"/>
      <c r="K4" s="16"/>
      <c r="L4" s="17"/>
    </row>
    <row r="5" spans="1:27" ht="12.75" customHeight="1">
      <c r="A5" s="3" t="s">
        <v>10</v>
      </c>
      <c r="B5" s="3"/>
      <c r="C5" s="24"/>
      <c r="D5" s="16"/>
      <c r="E5" s="16"/>
      <c r="F5" s="16"/>
      <c r="G5" s="16"/>
      <c r="H5" s="16"/>
      <c r="I5" s="16"/>
      <c r="J5" s="16"/>
      <c r="K5" s="16"/>
      <c r="L5" s="17"/>
      <c r="M5" t="s">
        <v>41</v>
      </c>
      <c r="R5" t="s">
        <v>36</v>
      </c>
      <c r="W5" t="s">
        <v>37</v>
      </c>
    </row>
    <row r="6" spans="1:27" ht="12.75" customHeight="1">
      <c r="A6" s="3" t="s">
        <v>11</v>
      </c>
      <c r="C6" s="69" t="s">
        <v>12</v>
      </c>
      <c r="D6" s="7" t="s">
        <v>13</v>
      </c>
      <c r="E6" s="7" t="s">
        <v>14</v>
      </c>
      <c r="F6" s="7" t="s">
        <v>15</v>
      </c>
      <c r="G6" s="16"/>
      <c r="H6" s="16"/>
      <c r="I6" s="16"/>
      <c r="J6" s="16"/>
      <c r="K6" s="16"/>
      <c r="L6" s="17"/>
      <c r="M6" t="s">
        <v>42</v>
      </c>
      <c r="N6" t="s">
        <v>43</v>
      </c>
      <c r="O6" t="s">
        <v>44</v>
      </c>
      <c r="P6" t="s">
        <v>45</v>
      </c>
      <c r="Q6" t="s">
        <v>46</v>
      </c>
      <c r="R6" t="s">
        <v>42</v>
      </c>
      <c r="S6" t="s">
        <v>43</v>
      </c>
      <c r="T6" t="s">
        <v>44</v>
      </c>
      <c r="U6" t="s">
        <v>45</v>
      </c>
      <c r="V6" t="s">
        <v>46</v>
      </c>
      <c r="W6" t="s">
        <v>42</v>
      </c>
      <c r="X6" t="s">
        <v>43</v>
      </c>
      <c r="Y6" t="s">
        <v>44</v>
      </c>
      <c r="Z6" t="s">
        <v>45</v>
      </c>
      <c r="AA6" t="s">
        <v>46</v>
      </c>
    </row>
    <row r="7" spans="1:27" ht="12.75" customHeight="1">
      <c r="A7" s="70">
        <v>1</v>
      </c>
      <c r="B7" s="27" t="s">
        <v>16</v>
      </c>
      <c r="C7" s="28">
        <v>0.5</v>
      </c>
      <c r="D7" s="29">
        <v>5</v>
      </c>
      <c r="E7" s="29">
        <v>1</v>
      </c>
      <c r="F7" s="29">
        <f>Max!$B$3*C7</f>
        <v>50</v>
      </c>
      <c r="G7" s="30"/>
      <c r="H7" s="31"/>
      <c r="I7" s="30">
        <f>D7*E7</f>
        <v>5</v>
      </c>
      <c r="J7" s="31">
        <f>F7*I7</f>
        <v>250</v>
      </c>
      <c r="K7" s="30"/>
      <c r="L7" s="32"/>
      <c r="R7" s="1">
        <f>I7</f>
        <v>5</v>
      </c>
      <c r="S7" s="1">
        <f>I8</f>
        <v>4</v>
      </c>
      <c r="T7" s="1">
        <f>I9+I10</f>
        <v>18</v>
      </c>
      <c r="U7">
        <v>0</v>
      </c>
      <c r="V7">
        <v>0</v>
      </c>
    </row>
    <row r="8" spans="1:27" ht="12.75" customHeight="1">
      <c r="A8" s="70"/>
      <c r="B8" s="27"/>
      <c r="C8" s="28">
        <v>0.6</v>
      </c>
      <c r="D8" s="33">
        <v>4</v>
      </c>
      <c r="E8" s="29">
        <v>1</v>
      </c>
      <c r="F8" s="29">
        <f>Max!$B$3*C8</f>
        <v>60</v>
      </c>
      <c r="G8" s="34"/>
      <c r="H8" s="35"/>
      <c r="I8" s="34">
        <f>D8*E8</f>
        <v>4</v>
      </c>
      <c r="J8" s="35">
        <f>F8*I8</f>
        <v>240</v>
      </c>
      <c r="K8" s="34"/>
      <c r="L8" s="36"/>
      <c r="R8" s="1"/>
    </row>
    <row r="9" spans="1:27" ht="12.75" customHeight="1">
      <c r="A9" s="70"/>
      <c r="B9" s="27"/>
      <c r="C9" s="28">
        <v>0.7</v>
      </c>
      <c r="D9" s="33">
        <v>3</v>
      </c>
      <c r="E9" s="29">
        <v>1</v>
      </c>
      <c r="F9" s="29">
        <f>Max!$B$3*C9</f>
        <v>70</v>
      </c>
      <c r="G9" s="34"/>
      <c r="H9" s="35"/>
      <c r="I9" s="34">
        <f>D9*E9</f>
        <v>3</v>
      </c>
      <c r="J9" s="35">
        <f>F9*I9</f>
        <v>210</v>
      </c>
      <c r="K9" s="34"/>
      <c r="L9" s="36"/>
    </row>
    <row r="10" spans="1:27" ht="12.75" customHeight="1">
      <c r="A10" s="70"/>
      <c r="B10" s="27"/>
      <c r="C10" s="28">
        <v>0.75</v>
      </c>
      <c r="D10" s="29">
        <v>3</v>
      </c>
      <c r="E10" s="29">
        <v>5</v>
      </c>
      <c r="F10" s="29">
        <f>Max!$B$3*C10</f>
        <v>75</v>
      </c>
      <c r="G10" s="34"/>
      <c r="H10" s="35"/>
      <c r="I10" s="34">
        <f>D10*E10</f>
        <v>15</v>
      </c>
      <c r="J10" s="35">
        <f>F10*I10</f>
        <v>1125</v>
      </c>
      <c r="K10" s="34"/>
      <c r="L10" s="36"/>
    </row>
    <row r="11" spans="1:27" ht="12.75" customHeight="1">
      <c r="A11" s="71">
        <v>2</v>
      </c>
      <c r="B11" s="38" t="s">
        <v>2</v>
      </c>
      <c r="C11" s="39">
        <v>0.5</v>
      </c>
      <c r="D11" s="40">
        <v>5</v>
      </c>
      <c r="E11" s="41">
        <v>1</v>
      </c>
      <c r="F11" s="41">
        <f>Max!$B$2*C11</f>
        <v>50</v>
      </c>
      <c r="G11" s="34">
        <f>D11*E11</f>
        <v>5</v>
      </c>
      <c r="H11" s="35">
        <f>F11*G11</f>
        <v>250</v>
      </c>
      <c r="I11" s="34"/>
      <c r="J11" s="35"/>
      <c r="K11" s="34"/>
      <c r="L11" s="36"/>
      <c r="M11" s="1">
        <f>G11</f>
        <v>5</v>
      </c>
      <c r="N11" s="1">
        <f>G12</f>
        <v>5</v>
      </c>
      <c r="O11" s="1">
        <f>G13</f>
        <v>25</v>
      </c>
      <c r="P11">
        <v>0</v>
      </c>
      <c r="Q11">
        <v>0</v>
      </c>
    </row>
    <row r="12" spans="1:27" ht="12.75" customHeight="1">
      <c r="A12" s="71"/>
      <c r="B12" s="38"/>
      <c r="C12" s="39">
        <v>0.6</v>
      </c>
      <c r="D12" s="41">
        <v>5</v>
      </c>
      <c r="E12" s="41">
        <v>1</v>
      </c>
      <c r="F12" s="41">
        <f>Max!$B$2*C12</f>
        <v>60</v>
      </c>
      <c r="G12" s="34">
        <f>D12*E12</f>
        <v>5</v>
      </c>
      <c r="H12" s="35">
        <f>F12*G12</f>
        <v>300</v>
      </c>
      <c r="I12" s="34"/>
      <c r="J12" s="35"/>
      <c r="K12" s="34"/>
      <c r="L12" s="36"/>
    </row>
    <row r="13" spans="1:27" ht="12.75" customHeight="1">
      <c r="A13" s="71"/>
      <c r="B13" s="38"/>
      <c r="C13" s="39">
        <v>0.7</v>
      </c>
      <c r="D13" s="41">
        <v>5</v>
      </c>
      <c r="E13" s="41">
        <v>5</v>
      </c>
      <c r="F13" s="41">
        <f>Max!$B$2*C13</f>
        <v>70</v>
      </c>
      <c r="G13" s="34">
        <f>D13*E13</f>
        <v>25</v>
      </c>
      <c r="H13" s="35">
        <f>F13*G13</f>
        <v>1750</v>
      </c>
      <c r="I13" s="34"/>
      <c r="J13" s="35"/>
      <c r="K13" s="34"/>
      <c r="L13" s="36"/>
    </row>
    <row r="14" spans="1:27" ht="12.75" customHeight="1">
      <c r="A14" s="70">
        <v>3</v>
      </c>
      <c r="B14" s="27" t="s">
        <v>16</v>
      </c>
      <c r="C14" s="28">
        <v>0.5</v>
      </c>
      <c r="D14" s="29">
        <v>6</v>
      </c>
      <c r="E14" s="29">
        <v>1</v>
      </c>
      <c r="F14" s="29">
        <f>Max!$B$3*C14</f>
        <v>50</v>
      </c>
      <c r="G14" s="34"/>
      <c r="H14" s="35"/>
      <c r="I14" s="34">
        <f>D14*E14</f>
        <v>6</v>
      </c>
      <c r="J14" s="35">
        <f>F14*I14</f>
        <v>300</v>
      </c>
      <c r="K14" s="34"/>
      <c r="L14" s="36"/>
      <c r="R14" s="1">
        <f>I14</f>
        <v>6</v>
      </c>
      <c r="S14" s="1">
        <f>I15+I16</f>
        <v>30</v>
      </c>
      <c r="T14">
        <v>0</v>
      </c>
      <c r="U14">
        <v>0</v>
      </c>
      <c r="V14">
        <v>0</v>
      </c>
      <c r="AA14" s="45"/>
    </row>
    <row r="15" spans="1:27" ht="12.75" customHeight="1">
      <c r="A15" s="70"/>
      <c r="B15" s="27"/>
      <c r="C15" s="28">
        <v>0.6</v>
      </c>
      <c r="D15" s="29">
        <v>6</v>
      </c>
      <c r="E15" s="29">
        <v>1</v>
      </c>
      <c r="F15" s="29">
        <f>Max!$B$3*C15</f>
        <v>60</v>
      </c>
      <c r="G15" s="34"/>
      <c r="H15" s="35"/>
      <c r="I15" s="34">
        <f>D15*E15</f>
        <v>6</v>
      </c>
      <c r="J15" s="35">
        <f>F15*I15</f>
        <v>360</v>
      </c>
      <c r="K15" s="34"/>
      <c r="L15" s="36"/>
    </row>
    <row r="16" spans="1:27" ht="12.75" customHeight="1">
      <c r="A16" s="70"/>
      <c r="B16" s="27"/>
      <c r="C16" s="28">
        <v>0.65</v>
      </c>
      <c r="D16" s="29">
        <v>6</v>
      </c>
      <c r="E16" s="29">
        <v>4</v>
      </c>
      <c r="F16" s="29">
        <f>Max!$B$3*C16</f>
        <v>65</v>
      </c>
      <c r="G16" s="34"/>
      <c r="H16" s="35"/>
      <c r="I16" s="34">
        <f>D16*E16</f>
        <v>24</v>
      </c>
      <c r="J16" s="35">
        <f>F16*I16</f>
        <v>1560</v>
      </c>
      <c r="K16" s="34"/>
      <c r="L16" s="36"/>
    </row>
    <row r="17" spans="1:27" ht="12.75" customHeight="1">
      <c r="A17" s="72">
        <v>4</v>
      </c>
      <c r="B17" s="111" t="s">
        <v>58</v>
      </c>
      <c r="C17" s="43"/>
      <c r="D17" s="44">
        <v>6</v>
      </c>
      <c r="E17" s="45">
        <v>4</v>
      </c>
      <c r="G17" s="34"/>
      <c r="H17" s="35"/>
      <c r="I17" s="34"/>
      <c r="J17" s="35"/>
      <c r="K17" s="34"/>
      <c r="L17" s="36"/>
    </row>
    <row r="18" spans="1:27" ht="12.75" customHeight="1">
      <c r="A18" s="46">
        <v>5</v>
      </c>
      <c r="B18" s="47" t="s">
        <v>25</v>
      </c>
      <c r="C18" s="48"/>
      <c r="D18" s="49">
        <v>5</v>
      </c>
      <c r="E18" s="49">
        <v>5</v>
      </c>
      <c r="F18" s="49"/>
      <c r="G18" s="34"/>
      <c r="H18" s="35"/>
      <c r="I18" s="34"/>
      <c r="J18" s="35"/>
      <c r="K18" s="34"/>
      <c r="L18" s="36"/>
    </row>
    <row r="19" spans="1:27" ht="12.75" customHeight="1">
      <c r="C19" s="24"/>
      <c r="D19" s="16"/>
      <c r="E19" s="16"/>
      <c r="F19" s="16"/>
      <c r="G19" s="34"/>
      <c r="H19" s="35"/>
      <c r="I19" s="34"/>
      <c r="J19" s="35"/>
      <c r="K19" s="34"/>
      <c r="L19" s="36"/>
    </row>
    <row r="20" spans="1:27" ht="12.75" customHeight="1">
      <c r="A20" s="3" t="s">
        <v>17</v>
      </c>
      <c r="C20" s="69" t="s">
        <v>12</v>
      </c>
      <c r="D20" s="7" t="s">
        <v>13</v>
      </c>
      <c r="E20" s="7" t="s">
        <v>14</v>
      </c>
      <c r="F20" s="7" t="s">
        <v>15</v>
      </c>
      <c r="G20" s="34"/>
      <c r="H20" s="35"/>
      <c r="I20" s="34"/>
      <c r="J20" s="35"/>
      <c r="K20" s="34"/>
      <c r="L20" s="36"/>
    </row>
    <row r="21" spans="1:27" ht="12.75" customHeight="1">
      <c r="A21" s="73">
        <v>1</v>
      </c>
      <c r="B21" s="51" t="s">
        <v>4</v>
      </c>
      <c r="C21" s="52">
        <v>0.5</v>
      </c>
      <c r="D21" s="53">
        <v>3</v>
      </c>
      <c r="E21" s="53">
        <v>1</v>
      </c>
      <c r="F21" s="53">
        <f>Max!$B$4*C21</f>
        <v>50</v>
      </c>
      <c r="G21" s="34"/>
      <c r="H21" s="35"/>
      <c r="I21" s="34"/>
      <c r="J21" s="35"/>
      <c r="K21" s="34">
        <f>D21*E21</f>
        <v>3</v>
      </c>
      <c r="L21" s="36">
        <f>F21*K21</f>
        <v>150</v>
      </c>
      <c r="W21" s="1">
        <f>K21</f>
        <v>3</v>
      </c>
      <c r="X21" s="1">
        <f>K22</f>
        <v>3</v>
      </c>
      <c r="Y21" s="1">
        <f>K23+K24</f>
        <v>15</v>
      </c>
      <c r="Z21">
        <v>0</v>
      </c>
      <c r="AA21">
        <v>0</v>
      </c>
    </row>
    <row r="22" spans="1:27" ht="12.75" customHeight="1">
      <c r="A22" s="73"/>
      <c r="B22" s="51"/>
      <c r="C22" s="52">
        <v>0.6</v>
      </c>
      <c r="D22" s="53">
        <v>3</v>
      </c>
      <c r="E22" s="53">
        <v>1</v>
      </c>
      <c r="F22" s="53">
        <f>Max!$B$4*C22</f>
        <v>60</v>
      </c>
      <c r="G22" s="34"/>
      <c r="H22" s="35"/>
      <c r="I22" s="34"/>
      <c r="J22" s="35"/>
      <c r="K22" s="34">
        <f>D22*E22</f>
        <v>3</v>
      </c>
      <c r="L22" s="36">
        <f>F22*K22</f>
        <v>180</v>
      </c>
    </row>
    <row r="23" spans="1:27" ht="12.75" customHeight="1">
      <c r="A23" s="73"/>
      <c r="B23" s="51"/>
      <c r="C23" s="52">
        <v>0.7</v>
      </c>
      <c r="D23" s="53">
        <v>3</v>
      </c>
      <c r="E23" s="53">
        <v>1</v>
      </c>
      <c r="F23" s="53">
        <f>Max!$B$4*C23</f>
        <v>70</v>
      </c>
      <c r="G23" s="34"/>
      <c r="H23" s="35"/>
      <c r="I23" s="34"/>
      <c r="J23" s="35"/>
      <c r="K23" s="34">
        <f>D23*E23</f>
        <v>3</v>
      </c>
      <c r="L23" s="36">
        <f>F23*K23</f>
        <v>210</v>
      </c>
    </row>
    <row r="24" spans="1:27" ht="12.75" customHeight="1">
      <c r="A24" s="73"/>
      <c r="B24" s="51"/>
      <c r="C24" s="52">
        <v>0.75</v>
      </c>
      <c r="D24" s="53">
        <v>3</v>
      </c>
      <c r="E24" s="53">
        <v>4</v>
      </c>
      <c r="F24" s="53">
        <f>Max!$B$4*C24</f>
        <v>75</v>
      </c>
      <c r="G24" s="34"/>
      <c r="H24" s="35"/>
      <c r="I24" s="34"/>
      <c r="J24" s="35"/>
      <c r="K24" s="34">
        <f>D24*E24</f>
        <v>12</v>
      </c>
      <c r="L24" s="36">
        <f>F24*K24</f>
        <v>900</v>
      </c>
    </row>
    <row r="25" spans="1:27" ht="12.75" customHeight="1">
      <c r="A25" s="72">
        <v>2</v>
      </c>
      <c r="B25" s="112" t="s">
        <v>61</v>
      </c>
      <c r="C25" s="55">
        <v>0.5</v>
      </c>
      <c r="D25" s="56">
        <v>3</v>
      </c>
      <c r="E25" s="56">
        <v>1</v>
      </c>
      <c r="F25" s="56"/>
      <c r="G25" s="34"/>
      <c r="H25" s="35"/>
      <c r="I25" s="34"/>
      <c r="J25" s="35"/>
      <c r="K25" s="34"/>
      <c r="L25" s="36"/>
    </row>
    <row r="26" spans="1:27" ht="12.75" customHeight="1">
      <c r="A26"/>
      <c r="B26" s="54"/>
      <c r="C26" s="55">
        <v>0.6</v>
      </c>
      <c r="D26" s="56">
        <v>3</v>
      </c>
      <c r="E26" s="56">
        <v>1</v>
      </c>
      <c r="F26" s="56"/>
      <c r="G26" s="34"/>
      <c r="H26" s="35"/>
      <c r="I26" s="34"/>
      <c r="J26" s="35"/>
      <c r="K26" s="34"/>
      <c r="L26" s="36"/>
    </row>
    <row r="27" spans="1:27" ht="12.75" customHeight="1">
      <c r="A27"/>
      <c r="B27" s="54"/>
      <c r="C27" s="55">
        <v>0.7</v>
      </c>
      <c r="D27" s="56">
        <v>3</v>
      </c>
      <c r="E27" s="56">
        <v>4</v>
      </c>
      <c r="F27" s="56"/>
      <c r="G27" s="34"/>
      <c r="H27" s="35"/>
      <c r="I27" s="34"/>
      <c r="J27" s="35"/>
      <c r="K27" s="34"/>
      <c r="L27" s="36"/>
    </row>
    <row r="28" spans="1:27" ht="12.75" customHeight="1">
      <c r="A28" s="113">
        <v>3</v>
      </c>
      <c r="B28" s="51" t="s">
        <v>18</v>
      </c>
      <c r="C28" s="52">
        <v>0.6</v>
      </c>
      <c r="D28" s="53">
        <v>3</v>
      </c>
      <c r="E28" s="53">
        <v>1</v>
      </c>
      <c r="F28" s="53">
        <f>Max!$B$4*C28</f>
        <v>60</v>
      </c>
      <c r="G28" s="34"/>
      <c r="H28" s="35"/>
      <c r="I28" s="34"/>
      <c r="J28" s="35"/>
      <c r="K28" s="34">
        <f>D28*E28</f>
        <v>3</v>
      </c>
      <c r="L28" s="36">
        <f>F28*K28</f>
        <v>180</v>
      </c>
      <c r="W28">
        <v>0</v>
      </c>
      <c r="X28" s="1">
        <f>K28</f>
        <v>3</v>
      </c>
      <c r="Y28" s="1">
        <f>K29</f>
        <v>3</v>
      </c>
      <c r="Z28" s="1">
        <f>K30</f>
        <v>12</v>
      </c>
      <c r="AA28">
        <v>0</v>
      </c>
    </row>
    <row r="29" spans="1:27" ht="12.75" customHeight="1">
      <c r="A29" s="114"/>
      <c r="B29" s="51"/>
      <c r="C29" s="52">
        <v>0.7</v>
      </c>
      <c r="D29" s="58">
        <v>3</v>
      </c>
      <c r="E29" s="53">
        <v>1</v>
      </c>
      <c r="F29" s="53">
        <f>Max!$B$4*C29</f>
        <v>70</v>
      </c>
      <c r="G29" s="34"/>
      <c r="H29" s="35"/>
      <c r="I29" s="34"/>
      <c r="J29" s="35"/>
      <c r="K29" s="34">
        <f>D29*E29</f>
        <v>3</v>
      </c>
      <c r="L29" s="36">
        <f>F29*K29</f>
        <v>210</v>
      </c>
    </row>
    <row r="30" spans="1:27" ht="12.75" customHeight="1">
      <c r="A30" s="73"/>
      <c r="B30" s="51"/>
      <c r="C30" s="52">
        <v>0.8</v>
      </c>
      <c r="D30" s="53">
        <v>3</v>
      </c>
      <c r="E30" s="53">
        <v>4</v>
      </c>
      <c r="F30" s="53">
        <f>Max!$B$4*C30</f>
        <v>80</v>
      </c>
      <c r="G30" s="34"/>
      <c r="H30" s="35"/>
      <c r="I30" s="34"/>
      <c r="J30" s="35"/>
      <c r="K30" s="34">
        <f>D30*E30</f>
        <v>12</v>
      </c>
      <c r="L30" s="36">
        <f>F30*K30</f>
        <v>960</v>
      </c>
    </row>
    <row r="31" spans="1:27" ht="12.75" customHeight="1">
      <c r="A31" s="72">
        <v>4</v>
      </c>
      <c r="B31" s="110" t="s">
        <v>32</v>
      </c>
      <c r="C31" s="43"/>
      <c r="D31" s="44">
        <v>8</v>
      </c>
      <c r="E31" s="45">
        <v>5</v>
      </c>
      <c r="F31" s="45"/>
      <c r="G31" s="34"/>
      <c r="H31" s="35"/>
      <c r="I31" s="34"/>
      <c r="J31" s="35"/>
      <c r="K31" s="34"/>
      <c r="L31" s="36"/>
    </row>
    <row r="32" spans="1:27" ht="12.75" customHeight="1">
      <c r="A32" s="74">
        <v>5</v>
      </c>
      <c r="B32" s="66" t="s">
        <v>24</v>
      </c>
      <c r="C32" s="43"/>
      <c r="D32" s="45">
        <v>8</v>
      </c>
      <c r="E32" s="45">
        <v>3</v>
      </c>
      <c r="F32" s="45"/>
      <c r="G32" s="34"/>
      <c r="H32" s="35"/>
      <c r="I32" s="34"/>
      <c r="J32" s="35"/>
      <c r="K32" s="34"/>
      <c r="L32" s="36"/>
    </row>
    <row r="33" spans="1:22" ht="12.75" customHeight="1">
      <c r="A33" s="74"/>
      <c r="B33" s="110"/>
      <c r="D33" s="43"/>
      <c r="E33" s="45"/>
      <c r="F33" s="45"/>
      <c r="G33" s="45"/>
      <c r="H33" s="34"/>
      <c r="I33" s="35"/>
      <c r="J33" s="34"/>
      <c r="K33" s="35"/>
      <c r="L33" s="34"/>
      <c r="M33" s="36"/>
    </row>
    <row r="34" spans="1:22" ht="12.75" customHeight="1">
      <c r="A34" s="3" t="s">
        <v>62</v>
      </c>
      <c r="C34" s="69" t="s">
        <v>12</v>
      </c>
      <c r="D34" s="7" t="s">
        <v>13</v>
      </c>
      <c r="E34" s="7" t="s">
        <v>14</v>
      </c>
      <c r="F34" s="7" t="s">
        <v>15</v>
      </c>
      <c r="G34" s="34"/>
      <c r="H34" s="35"/>
      <c r="I34" s="34"/>
      <c r="J34" s="35"/>
      <c r="K34" s="34"/>
      <c r="L34" s="36"/>
    </row>
    <row r="35" spans="1:22" ht="12.75" customHeight="1">
      <c r="A35" s="115">
        <v>1</v>
      </c>
      <c r="B35" s="27" t="s">
        <v>16</v>
      </c>
      <c r="C35" s="28">
        <v>0.5</v>
      </c>
      <c r="D35" s="29">
        <v>7</v>
      </c>
      <c r="E35" s="29">
        <v>1</v>
      </c>
      <c r="F35" s="29">
        <f>Max!$B$3*C35</f>
        <v>50</v>
      </c>
      <c r="G35" s="34"/>
      <c r="H35" s="35"/>
      <c r="I35" s="34">
        <f t="shared" ref="I35:I45" si="0">D35*E35</f>
        <v>7</v>
      </c>
      <c r="J35" s="35">
        <f t="shared" ref="J35:J45" si="1">F35*I35</f>
        <v>350</v>
      </c>
      <c r="K35" s="34"/>
      <c r="L35" s="36"/>
      <c r="R35" s="1">
        <f>I35+I36+I44+I45</f>
        <v>31</v>
      </c>
      <c r="S35" s="1">
        <f>I37+I38+I42+I43</f>
        <v>19</v>
      </c>
      <c r="T35" s="1">
        <f>I39+I40+I41</f>
        <v>16</v>
      </c>
      <c r="U35">
        <v>0</v>
      </c>
      <c r="V35">
        <v>0</v>
      </c>
    </row>
    <row r="36" spans="1:22" ht="12.75" customHeight="1">
      <c r="A36" s="70"/>
      <c r="B36" s="27"/>
      <c r="C36" s="28">
        <v>0.55000000000000004</v>
      </c>
      <c r="D36" s="29">
        <v>6</v>
      </c>
      <c r="E36" s="29">
        <v>1</v>
      </c>
      <c r="F36" s="29">
        <f>Max!$B$3*C36</f>
        <v>55.000000000000007</v>
      </c>
      <c r="G36" s="34"/>
      <c r="H36" s="35"/>
      <c r="I36" s="34">
        <f t="shared" si="0"/>
        <v>6</v>
      </c>
      <c r="J36" s="35">
        <f t="shared" si="1"/>
        <v>330.00000000000006</v>
      </c>
      <c r="K36" s="34"/>
      <c r="L36" s="36"/>
    </row>
    <row r="37" spans="1:22" ht="12.75" customHeight="1">
      <c r="A37" s="70"/>
      <c r="B37" s="27"/>
      <c r="C37" s="28">
        <v>0.6</v>
      </c>
      <c r="D37" s="29">
        <v>5</v>
      </c>
      <c r="E37" s="29">
        <v>1</v>
      </c>
      <c r="F37" s="29">
        <f>Max!$B$3*C37</f>
        <v>60</v>
      </c>
      <c r="G37" s="34"/>
      <c r="H37" s="35"/>
      <c r="I37" s="34">
        <f t="shared" si="0"/>
        <v>5</v>
      </c>
      <c r="J37" s="35">
        <f t="shared" si="1"/>
        <v>300</v>
      </c>
      <c r="K37" s="34"/>
      <c r="L37" s="36"/>
    </row>
    <row r="38" spans="1:22" ht="12.75" customHeight="1">
      <c r="A38" s="70"/>
      <c r="B38" s="27"/>
      <c r="C38" s="28">
        <v>0.65</v>
      </c>
      <c r="D38" s="29">
        <v>4</v>
      </c>
      <c r="E38" s="29">
        <v>1</v>
      </c>
      <c r="F38" s="29">
        <f>Max!$B$3*C38</f>
        <v>65</v>
      </c>
      <c r="G38" s="34"/>
      <c r="H38" s="35"/>
      <c r="I38" s="34">
        <f t="shared" si="0"/>
        <v>4</v>
      </c>
      <c r="J38" s="35">
        <f t="shared" si="1"/>
        <v>260</v>
      </c>
      <c r="K38" s="34"/>
      <c r="L38" s="36"/>
    </row>
    <row r="39" spans="1:22" ht="12.75" customHeight="1">
      <c r="A39" s="70"/>
      <c r="B39" s="27"/>
      <c r="C39" s="28">
        <v>0.7</v>
      </c>
      <c r="D39" s="29">
        <v>3</v>
      </c>
      <c r="E39" s="29">
        <v>2</v>
      </c>
      <c r="F39" s="29">
        <f>Max!$B$3*C39</f>
        <v>70</v>
      </c>
      <c r="G39" s="34"/>
      <c r="H39" s="35"/>
      <c r="I39" s="34">
        <f t="shared" si="0"/>
        <v>6</v>
      </c>
      <c r="J39" s="35">
        <f t="shared" si="1"/>
        <v>420</v>
      </c>
      <c r="K39" s="34"/>
      <c r="L39" s="36"/>
    </row>
    <row r="40" spans="1:22" ht="12.75" customHeight="1">
      <c r="A40" s="70"/>
      <c r="B40" s="27"/>
      <c r="C40" s="28">
        <v>0.75</v>
      </c>
      <c r="D40" s="29">
        <v>2</v>
      </c>
      <c r="E40" s="29">
        <v>2</v>
      </c>
      <c r="F40" s="29">
        <f>Max!$B$3*C40</f>
        <v>75</v>
      </c>
      <c r="G40" s="34"/>
      <c r="H40" s="35"/>
      <c r="I40" s="34">
        <f t="shared" si="0"/>
        <v>4</v>
      </c>
      <c r="J40" s="35">
        <f t="shared" si="1"/>
        <v>300</v>
      </c>
      <c r="K40" s="34"/>
      <c r="L40" s="36"/>
    </row>
    <row r="41" spans="1:22" ht="12.75" customHeight="1">
      <c r="A41" s="70"/>
      <c r="B41" s="27"/>
      <c r="C41" s="28">
        <v>0.7</v>
      </c>
      <c r="D41" s="33">
        <v>3</v>
      </c>
      <c r="E41" s="29">
        <v>2</v>
      </c>
      <c r="F41" s="29">
        <f>Max!$B$3*C41</f>
        <v>70</v>
      </c>
      <c r="G41" s="34"/>
      <c r="H41" s="35"/>
      <c r="I41" s="34">
        <f t="shared" si="0"/>
        <v>6</v>
      </c>
      <c r="J41" s="35">
        <f t="shared" si="1"/>
        <v>420</v>
      </c>
      <c r="K41" s="34"/>
      <c r="L41" s="36"/>
    </row>
    <row r="42" spans="1:22" ht="12.75" customHeight="1">
      <c r="A42" s="70"/>
      <c r="B42" s="27"/>
      <c r="C42" s="28">
        <v>0.65</v>
      </c>
      <c r="D42" s="33">
        <v>4</v>
      </c>
      <c r="E42" s="29">
        <v>1</v>
      </c>
      <c r="F42" s="29">
        <f>Max!$B$3*C42</f>
        <v>65</v>
      </c>
      <c r="G42" s="34"/>
      <c r="H42" s="35"/>
      <c r="I42" s="34">
        <f t="shared" si="0"/>
        <v>4</v>
      </c>
      <c r="J42" s="35">
        <f t="shared" si="1"/>
        <v>260</v>
      </c>
      <c r="K42" s="34"/>
      <c r="L42" s="36"/>
    </row>
    <row r="43" spans="1:22" ht="12.75" customHeight="1">
      <c r="A43" s="70"/>
      <c r="B43" s="27"/>
      <c r="C43" s="28">
        <v>0.6</v>
      </c>
      <c r="D43" s="33">
        <v>6</v>
      </c>
      <c r="E43" s="29">
        <v>1</v>
      </c>
      <c r="F43" s="29">
        <f>Max!$B$3*C43</f>
        <v>60</v>
      </c>
      <c r="G43" s="34"/>
      <c r="H43" s="35"/>
      <c r="I43" s="34">
        <f t="shared" si="0"/>
        <v>6</v>
      </c>
      <c r="J43" s="35">
        <f t="shared" si="1"/>
        <v>360</v>
      </c>
      <c r="K43" s="34"/>
      <c r="L43" s="36"/>
    </row>
    <row r="44" spans="1:22" ht="12.75" customHeight="1">
      <c r="A44" s="70"/>
      <c r="B44" s="27"/>
      <c r="C44" s="28">
        <v>0.55000000000000004</v>
      </c>
      <c r="D44" s="33">
        <v>8</v>
      </c>
      <c r="E44" s="29">
        <v>1</v>
      </c>
      <c r="F44" s="29">
        <f>Max!$B$3*C44</f>
        <v>55.000000000000007</v>
      </c>
      <c r="G44" s="34"/>
      <c r="H44" s="35"/>
      <c r="I44" s="34">
        <f t="shared" si="0"/>
        <v>8</v>
      </c>
      <c r="J44" s="35">
        <f t="shared" si="1"/>
        <v>440.00000000000006</v>
      </c>
      <c r="K44" s="34"/>
      <c r="L44" s="36"/>
    </row>
    <row r="45" spans="1:22" ht="12.75" customHeight="1">
      <c r="A45" s="70"/>
      <c r="B45" s="27"/>
      <c r="C45" s="28">
        <v>0.5</v>
      </c>
      <c r="D45" s="33">
        <v>10</v>
      </c>
      <c r="E45" s="29">
        <v>1</v>
      </c>
      <c r="F45" s="29">
        <f>Max!$B$3*C45</f>
        <v>50</v>
      </c>
      <c r="G45" s="34"/>
      <c r="H45" s="35"/>
      <c r="I45" s="34">
        <f t="shared" si="0"/>
        <v>10</v>
      </c>
      <c r="J45" s="35">
        <f t="shared" si="1"/>
        <v>500</v>
      </c>
      <c r="K45" s="34"/>
      <c r="L45" s="36"/>
    </row>
    <row r="46" spans="1:22" ht="12.75" customHeight="1">
      <c r="A46" s="116">
        <v>2</v>
      </c>
      <c r="B46" s="38" t="s">
        <v>2</v>
      </c>
      <c r="C46" s="39">
        <v>0.5</v>
      </c>
      <c r="D46" s="40">
        <v>5</v>
      </c>
      <c r="E46" s="41">
        <v>1</v>
      </c>
      <c r="F46" s="41">
        <f>Max!$B$2*C46</f>
        <v>50</v>
      </c>
      <c r="G46" s="34">
        <f>D46*E46</f>
        <v>5</v>
      </c>
      <c r="H46" s="35">
        <f>F46*G46</f>
        <v>250</v>
      </c>
      <c r="I46" s="34"/>
      <c r="J46" s="35"/>
      <c r="K46" s="34"/>
      <c r="L46" s="36"/>
      <c r="M46" s="123">
        <f>G46</f>
        <v>5</v>
      </c>
      <c r="N46" s="123">
        <f>G47</f>
        <v>4</v>
      </c>
      <c r="O46" s="123">
        <f>G48+G49</f>
        <v>18</v>
      </c>
      <c r="P46" s="63">
        <v>0</v>
      </c>
      <c r="Q46" s="63">
        <v>0</v>
      </c>
      <c r="R46" s="63"/>
      <c r="S46" s="63"/>
      <c r="T46" s="63"/>
      <c r="U46" s="63"/>
    </row>
    <row r="47" spans="1:22" ht="12.75" customHeight="1">
      <c r="A47" s="71"/>
      <c r="B47" s="38"/>
      <c r="C47" s="39">
        <v>0.6</v>
      </c>
      <c r="D47" s="40">
        <v>4</v>
      </c>
      <c r="E47" s="41">
        <v>1</v>
      </c>
      <c r="F47" s="41">
        <f>Max!$B$2*C47</f>
        <v>60</v>
      </c>
      <c r="G47" s="34">
        <f>D47*E47</f>
        <v>4</v>
      </c>
      <c r="H47" s="35">
        <f>F47*G47</f>
        <v>240</v>
      </c>
      <c r="I47" s="34"/>
      <c r="J47" s="35"/>
      <c r="K47" s="34"/>
      <c r="L47" s="36"/>
      <c r="V47" s="63"/>
    </row>
    <row r="48" spans="1:22" s="63" customFormat="1" ht="12.75" customHeight="1">
      <c r="A48" s="71"/>
      <c r="B48" s="38"/>
      <c r="C48" s="39">
        <v>0.7</v>
      </c>
      <c r="D48" s="40">
        <v>3</v>
      </c>
      <c r="E48" s="41">
        <v>1</v>
      </c>
      <c r="F48" s="41">
        <f>Max!$B$2*C48</f>
        <v>70</v>
      </c>
      <c r="G48" s="34">
        <f>D48*E48</f>
        <v>3</v>
      </c>
      <c r="H48" s="35">
        <f>F48*G48</f>
        <v>210</v>
      </c>
      <c r="I48" s="34"/>
      <c r="J48" s="35"/>
      <c r="K48" s="34"/>
      <c r="L48" s="36"/>
      <c r="M48"/>
      <c r="N48"/>
      <c r="O48"/>
      <c r="P48"/>
      <c r="Q48"/>
      <c r="R48"/>
      <c r="S48"/>
      <c r="T48"/>
      <c r="U48"/>
      <c r="V48"/>
    </row>
    <row r="49" spans="1:27" ht="12.75" customHeight="1">
      <c r="A49" s="71"/>
      <c r="B49" s="38"/>
      <c r="C49" s="39">
        <v>0.75</v>
      </c>
      <c r="D49" s="40">
        <v>3</v>
      </c>
      <c r="E49" s="41">
        <v>5</v>
      </c>
      <c r="F49" s="41">
        <f>Max!$B$2*C49</f>
        <v>75</v>
      </c>
      <c r="G49" s="34">
        <f>D49*E49</f>
        <v>15</v>
      </c>
      <c r="H49" s="35">
        <f>F49*G49</f>
        <v>1125</v>
      </c>
      <c r="I49" s="34"/>
      <c r="J49" s="35"/>
      <c r="K49" s="34"/>
      <c r="L49" s="36"/>
    </row>
    <row r="50" spans="1:27" ht="12.75" customHeight="1">
      <c r="A50" s="72">
        <v>3</v>
      </c>
      <c r="B50" s="66" t="s">
        <v>30</v>
      </c>
      <c r="C50" s="43"/>
      <c r="D50" s="45">
        <v>8</v>
      </c>
      <c r="E50" s="45">
        <v>5</v>
      </c>
      <c r="F50" s="45"/>
      <c r="G50" s="34"/>
      <c r="H50" s="35"/>
      <c r="I50" s="34"/>
      <c r="J50" s="35"/>
      <c r="K50" s="34"/>
      <c r="L50" s="36"/>
    </row>
    <row r="51" spans="1:27" ht="12.75" customHeight="1">
      <c r="A51" s="46">
        <v>4</v>
      </c>
      <c r="B51" s="112" t="s">
        <v>63</v>
      </c>
      <c r="C51" s="55"/>
      <c r="D51" s="59">
        <v>8</v>
      </c>
      <c r="E51" s="56">
        <v>5</v>
      </c>
      <c r="F51" s="56"/>
      <c r="G51" s="34"/>
      <c r="H51" s="35"/>
      <c r="I51" s="34"/>
      <c r="J51" s="35"/>
      <c r="K51" s="34"/>
      <c r="L51" s="36"/>
    </row>
    <row r="52" spans="1:27" ht="12.75" customHeight="1">
      <c r="A52" s="74">
        <v>5</v>
      </c>
      <c r="B52" s="47" t="s">
        <v>28</v>
      </c>
      <c r="C52" s="48"/>
      <c r="D52" s="67">
        <v>5</v>
      </c>
      <c r="E52" s="49">
        <v>5</v>
      </c>
      <c r="F52" s="49"/>
      <c r="G52" s="34"/>
      <c r="H52" s="35"/>
      <c r="I52" s="34"/>
      <c r="J52" s="35"/>
      <c r="K52" s="34"/>
      <c r="L52" s="36"/>
    </row>
    <row r="54" spans="1:27" s="3" customFormat="1" ht="12.75" customHeight="1">
      <c r="B54" s="68"/>
      <c r="C54" s="69"/>
      <c r="D54" s="7"/>
      <c r="E54" s="7"/>
      <c r="F54" s="7"/>
      <c r="G54" s="64">
        <f t="shared" ref="G54:L54" si="2">SUM(G7:G52)</f>
        <v>62</v>
      </c>
      <c r="H54" s="65">
        <f t="shared" si="2"/>
        <v>4125</v>
      </c>
      <c r="I54" s="64">
        <f t="shared" si="2"/>
        <v>129</v>
      </c>
      <c r="J54" s="65">
        <f t="shared" si="2"/>
        <v>7985</v>
      </c>
      <c r="K54" s="64">
        <f t="shared" si="2"/>
        <v>39</v>
      </c>
      <c r="L54" s="65">
        <f t="shared" si="2"/>
        <v>2790</v>
      </c>
      <c r="M54" s="5">
        <f>SUM(M11:M53)</f>
        <v>10</v>
      </c>
      <c r="N54" s="5">
        <f>SUM(N11:N53)</f>
        <v>9</v>
      </c>
      <c r="O54" s="5">
        <f>SUM(O11:O53)</f>
        <v>43</v>
      </c>
      <c r="P54" s="3">
        <f>SUM(P11:P53)</f>
        <v>0</v>
      </c>
      <c r="Q54" s="120">
        <f>SUM(Q11:Q53)</f>
        <v>0</v>
      </c>
      <c r="R54" s="5">
        <f>SUM(R7:R53)</f>
        <v>42</v>
      </c>
      <c r="S54" s="5">
        <f>SUM(S7:S53)</f>
        <v>53</v>
      </c>
      <c r="T54" s="5">
        <f>SUM(T7:T53)</f>
        <v>34</v>
      </c>
      <c r="U54" s="3">
        <f>SUM(U7:U53)</f>
        <v>0</v>
      </c>
      <c r="V54" s="3">
        <f>SUM(V7:V53)</f>
        <v>0</v>
      </c>
      <c r="W54" s="5">
        <f>SUM(W21:W53)</f>
        <v>3</v>
      </c>
      <c r="X54" s="5">
        <f>SUM(X21:X53)</f>
        <v>6</v>
      </c>
      <c r="Y54" s="5">
        <f>SUM(Y21:Y53)</f>
        <v>18</v>
      </c>
      <c r="Z54" s="3">
        <f>SUM(Z21:Z53)</f>
        <v>12</v>
      </c>
      <c r="AA54" s="3">
        <f>SUM(AA21:AA53)</f>
        <v>0</v>
      </c>
    </row>
    <row r="55" spans="1:27" ht="12.75" customHeight="1">
      <c r="B55" s="3"/>
      <c r="C55" s="24"/>
      <c r="D55" s="16"/>
      <c r="E55" s="16"/>
      <c r="F55" s="16"/>
      <c r="G55" s="34"/>
      <c r="H55" s="35"/>
      <c r="I55" s="34"/>
      <c r="J55" s="35"/>
      <c r="K55" s="34"/>
      <c r="L55" s="36"/>
      <c r="R55" s="1"/>
      <c r="S55" s="1"/>
      <c r="T55" s="1"/>
      <c r="V55" s="1"/>
    </row>
    <row r="56" spans="1:27" ht="12.75" customHeight="1">
      <c r="A56" s="3" t="s">
        <v>20</v>
      </c>
      <c r="C56" s="69" t="s">
        <v>12</v>
      </c>
      <c r="D56" s="7" t="s">
        <v>13</v>
      </c>
      <c r="E56" s="7" t="s">
        <v>14</v>
      </c>
      <c r="F56" s="7" t="s">
        <v>15</v>
      </c>
      <c r="G56" s="34"/>
      <c r="H56" s="35"/>
      <c r="I56" s="34"/>
      <c r="J56" s="35"/>
      <c r="K56" s="34"/>
      <c r="L56" s="36"/>
    </row>
    <row r="57" spans="1:27" ht="12.75" customHeight="1">
      <c r="A57" s="71">
        <v>1</v>
      </c>
      <c r="B57" s="38" t="s">
        <v>2</v>
      </c>
      <c r="C57" s="39">
        <v>0.5</v>
      </c>
      <c r="D57" s="40">
        <v>5</v>
      </c>
      <c r="E57" s="41">
        <v>1</v>
      </c>
      <c r="F57" s="41">
        <f>Max!$B$2*C57</f>
        <v>50</v>
      </c>
      <c r="G57" s="34">
        <f>D57*E57</f>
        <v>5</v>
      </c>
      <c r="H57" s="35">
        <f>F57*G57</f>
        <v>250</v>
      </c>
      <c r="I57" s="34"/>
      <c r="J57" s="35"/>
      <c r="K57" s="34"/>
      <c r="L57" s="36"/>
      <c r="M57" s="1">
        <f>G57</f>
        <v>5</v>
      </c>
      <c r="N57" s="1">
        <f>G58</f>
        <v>4</v>
      </c>
      <c r="O57" s="1">
        <f>G59</f>
        <v>3</v>
      </c>
      <c r="P57" s="1">
        <f>G60</f>
        <v>8</v>
      </c>
      <c r="Q57">
        <v>0</v>
      </c>
    </row>
    <row r="58" spans="1:27" ht="12.75" customHeight="1">
      <c r="A58" s="71"/>
      <c r="B58" s="38"/>
      <c r="C58" s="39">
        <v>0.6</v>
      </c>
      <c r="D58" s="40">
        <v>4</v>
      </c>
      <c r="E58" s="41">
        <v>1</v>
      </c>
      <c r="F58" s="41">
        <f>Max!$B$2*C58</f>
        <v>60</v>
      </c>
      <c r="G58" s="34">
        <f>D58*E58</f>
        <v>4</v>
      </c>
      <c r="H58" s="35">
        <f>F58*G58</f>
        <v>240</v>
      </c>
      <c r="I58" s="34"/>
      <c r="J58" s="35"/>
      <c r="K58" s="34"/>
      <c r="L58" s="36"/>
    </row>
    <row r="59" spans="1:27" ht="12.75" customHeight="1">
      <c r="A59" s="71"/>
      <c r="B59" s="38"/>
      <c r="C59" s="39">
        <v>0.7</v>
      </c>
      <c r="D59" s="40">
        <v>3</v>
      </c>
      <c r="E59" s="41">
        <v>1</v>
      </c>
      <c r="F59" s="41">
        <f>Max!$B$2*C59</f>
        <v>70</v>
      </c>
      <c r="G59" s="34">
        <f>D59*E59</f>
        <v>3</v>
      </c>
      <c r="H59" s="35">
        <f>F59*G59</f>
        <v>210</v>
      </c>
      <c r="I59" s="34"/>
      <c r="J59" s="35"/>
      <c r="K59" s="34"/>
      <c r="L59" s="36"/>
    </row>
    <row r="60" spans="1:27" ht="12.75" customHeight="1">
      <c r="A60" s="71"/>
      <c r="B60" s="38"/>
      <c r="C60" s="39">
        <v>0.8</v>
      </c>
      <c r="D60" s="40">
        <v>2</v>
      </c>
      <c r="E60" s="41">
        <v>4</v>
      </c>
      <c r="F60" s="41">
        <f>Max!$B$2*C60</f>
        <v>80</v>
      </c>
      <c r="G60" s="34">
        <f>D60*E60</f>
        <v>8</v>
      </c>
      <c r="H60" s="35">
        <f>F60*G60</f>
        <v>640</v>
      </c>
      <c r="I60" s="34"/>
      <c r="J60" s="35"/>
      <c r="K60" s="34"/>
      <c r="L60" s="36"/>
    </row>
    <row r="61" spans="1:27" ht="12.75" customHeight="1">
      <c r="A61" s="70">
        <v>2</v>
      </c>
      <c r="B61" s="27" t="s">
        <v>16</v>
      </c>
      <c r="C61" s="28">
        <v>0.5</v>
      </c>
      <c r="D61" s="33">
        <v>5</v>
      </c>
      <c r="E61" s="29">
        <v>1</v>
      </c>
      <c r="F61" s="29">
        <f>Max!$B$3*C61</f>
        <v>50</v>
      </c>
      <c r="G61" s="34"/>
      <c r="H61" s="35"/>
      <c r="I61" s="34">
        <f>D61*E61</f>
        <v>5</v>
      </c>
      <c r="J61" s="35">
        <f>F61*I61</f>
        <v>250</v>
      </c>
      <c r="K61" s="34"/>
      <c r="L61" s="36"/>
      <c r="R61" s="1">
        <f>I61</f>
        <v>5</v>
      </c>
      <c r="S61" s="1">
        <f>I62</f>
        <v>4</v>
      </c>
      <c r="T61" s="1">
        <f>I63</f>
        <v>3</v>
      </c>
      <c r="U61" s="1">
        <f>I64</f>
        <v>10</v>
      </c>
      <c r="V61">
        <v>0</v>
      </c>
    </row>
    <row r="62" spans="1:27" ht="12.75" customHeight="1">
      <c r="A62" s="70"/>
      <c r="B62" s="27"/>
      <c r="C62" s="28">
        <v>0.6</v>
      </c>
      <c r="D62" s="33">
        <v>4</v>
      </c>
      <c r="E62" s="29">
        <v>1</v>
      </c>
      <c r="F62" s="29">
        <f>Max!$B$3*C62</f>
        <v>60</v>
      </c>
      <c r="G62" s="34"/>
      <c r="H62" s="35"/>
      <c r="I62" s="34">
        <f>D62*E62</f>
        <v>4</v>
      </c>
      <c r="J62" s="35">
        <f>F62*I62</f>
        <v>240</v>
      </c>
      <c r="K62" s="34"/>
      <c r="L62" s="36"/>
    </row>
    <row r="63" spans="1:27" ht="12.75" customHeight="1">
      <c r="A63" s="70"/>
      <c r="B63" s="27"/>
      <c r="C63" s="28">
        <v>0.7</v>
      </c>
      <c r="D63" s="33">
        <v>3</v>
      </c>
      <c r="E63" s="29">
        <v>1</v>
      </c>
      <c r="F63" s="29">
        <f>Max!$B$3*C63</f>
        <v>70</v>
      </c>
      <c r="G63" s="34"/>
      <c r="H63" s="35"/>
      <c r="I63" s="34">
        <f>D63*E63</f>
        <v>3</v>
      </c>
      <c r="J63" s="35">
        <f>F63*I63</f>
        <v>210</v>
      </c>
      <c r="K63" s="34"/>
      <c r="L63" s="36"/>
    </row>
    <row r="64" spans="1:27" ht="12.75" customHeight="1">
      <c r="A64" s="70"/>
      <c r="B64" s="27"/>
      <c r="C64" s="28">
        <v>0.8</v>
      </c>
      <c r="D64" s="33">
        <v>2</v>
      </c>
      <c r="E64" s="29">
        <v>5</v>
      </c>
      <c r="F64" s="29">
        <f>Max!$B$3*C64</f>
        <v>80</v>
      </c>
      <c r="G64" s="34"/>
      <c r="H64" s="35"/>
      <c r="I64" s="34">
        <f>D64*E64</f>
        <v>10</v>
      </c>
      <c r="J64" s="35">
        <f>F64*I64</f>
        <v>800</v>
      </c>
      <c r="K64" s="34"/>
      <c r="L64" s="36"/>
    </row>
    <row r="65" spans="1:27" ht="12.75" customHeight="1">
      <c r="A65" s="71">
        <v>5</v>
      </c>
      <c r="B65" s="38" t="s">
        <v>2</v>
      </c>
      <c r="C65" s="39">
        <v>0.55000000000000004</v>
      </c>
      <c r="D65" s="41">
        <v>3</v>
      </c>
      <c r="E65" s="41">
        <v>1</v>
      </c>
      <c r="F65" s="41">
        <f>Max!$B$2*C65</f>
        <v>55.000000000000007</v>
      </c>
      <c r="G65" s="34">
        <f>D65*E65</f>
        <v>3</v>
      </c>
      <c r="H65" s="35">
        <f>F65*G65</f>
        <v>165.00000000000003</v>
      </c>
      <c r="I65" s="34"/>
      <c r="J65" s="35"/>
      <c r="K65" s="34"/>
      <c r="L65" s="36"/>
      <c r="M65" s="1">
        <f>G65</f>
        <v>3</v>
      </c>
      <c r="N65" s="1">
        <f>G66</f>
        <v>3</v>
      </c>
      <c r="O65" s="1">
        <f>G67</f>
        <v>12</v>
      </c>
      <c r="P65">
        <v>0</v>
      </c>
      <c r="Q65">
        <v>0</v>
      </c>
    </row>
    <row r="66" spans="1:27" ht="12.75" customHeight="1">
      <c r="A66" s="71"/>
      <c r="B66" s="38"/>
      <c r="C66" s="39">
        <v>0.65</v>
      </c>
      <c r="D66" s="41">
        <v>3</v>
      </c>
      <c r="E66" s="41">
        <v>1</v>
      </c>
      <c r="F66" s="41">
        <f>Max!$B$2*C66</f>
        <v>65</v>
      </c>
      <c r="G66" s="34">
        <f>D66*E66</f>
        <v>3</v>
      </c>
      <c r="H66" s="35">
        <f>F66*G66</f>
        <v>195</v>
      </c>
      <c r="I66" s="34"/>
      <c r="J66" s="35"/>
      <c r="K66" s="34"/>
      <c r="L66" s="36"/>
    </row>
    <row r="67" spans="1:27" ht="12.75" customHeight="1">
      <c r="A67" s="71"/>
      <c r="B67" s="38"/>
      <c r="C67" s="39">
        <v>0.75</v>
      </c>
      <c r="D67" s="41">
        <v>3</v>
      </c>
      <c r="E67" s="41">
        <v>4</v>
      </c>
      <c r="F67" s="41">
        <f>Max!$B$2*C67</f>
        <v>75</v>
      </c>
      <c r="G67" s="34">
        <f>D67*E67</f>
        <v>12</v>
      </c>
      <c r="H67" s="35">
        <f>F67*G67</f>
        <v>900</v>
      </c>
      <c r="I67" s="34"/>
      <c r="J67" s="35"/>
      <c r="K67" s="34"/>
      <c r="L67" s="36"/>
    </row>
    <row r="68" spans="1:27" ht="12.75" customHeight="1">
      <c r="A68" s="74">
        <v>3</v>
      </c>
      <c r="B68" s="110" t="s">
        <v>58</v>
      </c>
      <c r="C68" s="43"/>
      <c r="D68" s="45">
        <v>8</v>
      </c>
      <c r="E68" s="45">
        <v>5</v>
      </c>
      <c r="F68" s="45"/>
      <c r="G68" s="34"/>
      <c r="H68" s="35"/>
      <c r="I68" s="34"/>
      <c r="J68" s="35"/>
      <c r="K68" s="34"/>
      <c r="L68" s="36"/>
    </row>
    <row r="69" spans="1:27" ht="12.75" customHeight="1">
      <c r="A69" s="74">
        <v>4</v>
      </c>
      <c r="B69" s="66" t="s">
        <v>65</v>
      </c>
      <c r="C69" s="43"/>
      <c r="D69" s="45">
        <v>8</v>
      </c>
      <c r="E69" s="45">
        <v>4</v>
      </c>
      <c r="F69" s="45"/>
      <c r="G69" s="34"/>
      <c r="H69" s="35"/>
      <c r="I69" s="34"/>
      <c r="J69" s="35"/>
      <c r="K69" s="34"/>
      <c r="L69" s="36"/>
    </row>
    <row r="70" spans="1:27" ht="12.75" customHeight="1">
      <c r="A70" s="46">
        <v>6</v>
      </c>
      <c r="B70" s="47" t="s">
        <v>25</v>
      </c>
      <c r="C70" s="48"/>
      <c r="D70" s="67">
        <v>5</v>
      </c>
      <c r="E70" s="49">
        <v>5</v>
      </c>
      <c r="F70" s="49"/>
      <c r="G70" s="34"/>
      <c r="H70" s="35"/>
      <c r="I70" s="34"/>
      <c r="J70" s="35"/>
      <c r="K70" s="34"/>
      <c r="L70" s="36"/>
    </row>
    <row r="71" spans="1:27" ht="12.75" customHeight="1">
      <c r="C71" s="24"/>
      <c r="D71" s="16"/>
      <c r="E71" s="16"/>
      <c r="F71" s="16"/>
      <c r="G71" s="34"/>
      <c r="H71" s="35"/>
      <c r="I71" s="34"/>
      <c r="J71" s="35"/>
      <c r="K71" s="34"/>
      <c r="L71" s="36"/>
    </row>
    <row r="72" spans="1:27" ht="12.75" customHeight="1">
      <c r="A72" s="3" t="s">
        <v>17</v>
      </c>
      <c r="C72" s="69" t="s">
        <v>12</v>
      </c>
      <c r="D72" s="7" t="s">
        <v>13</v>
      </c>
      <c r="E72" s="7" t="s">
        <v>14</v>
      </c>
      <c r="F72" s="7" t="s">
        <v>15</v>
      </c>
      <c r="G72" s="34"/>
      <c r="H72" s="35"/>
      <c r="I72" s="34"/>
      <c r="J72" s="35"/>
      <c r="K72" s="34"/>
      <c r="L72" s="36"/>
    </row>
    <row r="73" spans="1:27" ht="12.75" customHeight="1">
      <c r="A73" s="73">
        <v>1</v>
      </c>
      <c r="B73" s="51" t="s">
        <v>66</v>
      </c>
      <c r="C73" s="52">
        <v>0.5</v>
      </c>
      <c r="D73" s="58">
        <v>3</v>
      </c>
      <c r="E73" s="53">
        <v>1</v>
      </c>
      <c r="F73" s="53">
        <f>Max!$B$4*C73</f>
        <v>50</v>
      </c>
      <c r="G73" s="34"/>
      <c r="H73" s="35"/>
      <c r="I73" s="34"/>
      <c r="J73" s="35"/>
      <c r="K73" s="34">
        <f>D73*E73</f>
        <v>3</v>
      </c>
      <c r="L73" s="36">
        <f>F73*K73</f>
        <v>150</v>
      </c>
      <c r="W73" s="1">
        <f>K73</f>
        <v>3</v>
      </c>
      <c r="X73" s="1">
        <f>K74</f>
        <v>3</v>
      </c>
      <c r="Y73" s="1">
        <f>K75</f>
        <v>12</v>
      </c>
      <c r="Z73">
        <v>0</v>
      </c>
      <c r="AA73">
        <v>0</v>
      </c>
    </row>
    <row r="74" spans="1:27" ht="12.75" customHeight="1">
      <c r="A74" s="73"/>
      <c r="B74" s="51"/>
      <c r="C74" s="52">
        <v>0.6</v>
      </c>
      <c r="D74" s="58">
        <v>3</v>
      </c>
      <c r="E74" s="53">
        <v>1</v>
      </c>
      <c r="F74" s="53">
        <f>Max!$B$4*C74</f>
        <v>60</v>
      </c>
      <c r="G74" s="34"/>
      <c r="H74" s="35"/>
      <c r="I74" s="34"/>
      <c r="J74" s="35"/>
      <c r="K74" s="34">
        <f>D74*E74</f>
        <v>3</v>
      </c>
      <c r="L74" s="36">
        <f>F74*K74</f>
        <v>180</v>
      </c>
    </row>
    <row r="75" spans="1:27" ht="12.75" customHeight="1">
      <c r="A75" s="73"/>
      <c r="B75" s="51"/>
      <c r="C75" s="52">
        <v>0.7</v>
      </c>
      <c r="D75" s="58">
        <v>3</v>
      </c>
      <c r="E75" s="53">
        <v>4</v>
      </c>
      <c r="F75" s="53">
        <f>Max!$B$4*C75</f>
        <v>70</v>
      </c>
      <c r="G75" s="34"/>
      <c r="H75" s="35"/>
      <c r="I75" s="34"/>
      <c r="J75" s="35"/>
      <c r="K75" s="34">
        <f>D75*E75</f>
        <v>12</v>
      </c>
      <c r="L75" s="36">
        <f>F75*K75</f>
        <v>840</v>
      </c>
    </row>
    <row r="76" spans="1:27" ht="12.75" customHeight="1">
      <c r="A76" s="70">
        <v>2</v>
      </c>
      <c r="B76" s="27" t="s">
        <v>16</v>
      </c>
      <c r="C76" s="28">
        <v>0.55000000000000004</v>
      </c>
      <c r="D76" s="33">
        <v>5</v>
      </c>
      <c r="E76" s="29">
        <v>1</v>
      </c>
      <c r="F76" s="29">
        <f>Max!$B$3*C76</f>
        <v>55.000000000000007</v>
      </c>
      <c r="G76" s="34"/>
      <c r="H76" s="35"/>
      <c r="I76" s="34">
        <f>D76*E76</f>
        <v>5</v>
      </c>
      <c r="J76" s="35">
        <f>F76*I76</f>
        <v>275.00000000000006</v>
      </c>
      <c r="K76" s="34"/>
      <c r="L76" s="36"/>
      <c r="R76" s="1">
        <f>I76</f>
        <v>5</v>
      </c>
      <c r="S76" s="1">
        <f>I77</f>
        <v>4</v>
      </c>
      <c r="T76" s="1">
        <f>I78</f>
        <v>12</v>
      </c>
      <c r="U76">
        <v>0</v>
      </c>
      <c r="V76">
        <v>0</v>
      </c>
    </row>
    <row r="77" spans="1:27" ht="12.75" customHeight="1">
      <c r="A77" s="70"/>
      <c r="B77" s="27"/>
      <c r="C77" s="28">
        <v>0.65</v>
      </c>
      <c r="D77" s="33">
        <v>4</v>
      </c>
      <c r="E77" s="29">
        <v>1</v>
      </c>
      <c r="F77" s="29">
        <f>Max!$B$3*C77</f>
        <v>65</v>
      </c>
      <c r="G77" s="34"/>
      <c r="H77" s="35"/>
      <c r="I77" s="34">
        <f>D77*E77</f>
        <v>4</v>
      </c>
      <c r="J77" s="35">
        <f>F77*I77</f>
        <v>260</v>
      </c>
      <c r="K77" s="34"/>
      <c r="L77" s="36"/>
    </row>
    <row r="78" spans="1:27" ht="12.75" customHeight="1">
      <c r="A78" s="70"/>
      <c r="B78" s="27"/>
      <c r="C78" s="28">
        <v>0.75</v>
      </c>
      <c r="D78" s="33">
        <v>3</v>
      </c>
      <c r="E78" s="29">
        <v>4</v>
      </c>
      <c r="F78" s="29">
        <f>Max!$B$3*C78</f>
        <v>75</v>
      </c>
      <c r="G78" s="34"/>
      <c r="H78" s="35"/>
      <c r="I78" s="34">
        <f>D78*E78</f>
        <v>12</v>
      </c>
      <c r="J78" s="35">
        <f>F78*I78</f>
        <v>900</v>
      </c>
      <c r="K78" s="34"/>
      <c r="L78" s="36"/>
    </row>
    <row r="79" spans="1:27" ht="12.75" customHeight="1">
      <c r="A79" s="73">
        <v>3</v>
      </c>
      <c r="B79" s="51" t="s">
        <v>4</v>
      </c>
      <c r="C79" s="52">
        <v>0.5</v>
      </c>
      <c r="D79" s="58">
        <v>3</v>
      </c>
      <c r="E79" s="53">
        <v>1</v>
      </c>
      <c r="F79" s="53">
        <f>Max!$B$4*C79</f>
        <v>50</v>
      </c>
      <c r="G79" s="34"/>
      <c r="H79" s="35"/>
      <c r="I79" s="34"/>
      <c r="J79" s="35"/>
      <c r="K79" s="34">
        <f>D79*E79</f>
        <v>3</v>
      </c>
      <c r="L79" s="36">
        <f>F79*K79</f>
        <v>150</v>
      </c>
      <c r="W79" s="1">
        <f>K79</f>
        <v>3</v>
      </c>
      <c r="X79" s="1">
        <f>K80</f>
        <v>3</v>
      </c>
      <c r="Y79" s="1">
        <f>K81+K82</f>
        <v>15</v>
      </c>
      <c r="Z79">
        <v>0</v>
      </c>
      <c r="AA79">
        <v>0</v>
      </c>
    </row>
    <row r="80" spans="1:27" ht="12.75" customHeight="1">
      <c r="A80" s="73"/>
      <c r="B80" s="51"/>
      <c r="C80" s="52">
        <v>0.6</v>
      </c>
      <c r="D80" s="58">
        <v>3</v>
      </c>
      <c r="E80" s="53">
        <v>1</v>
      </c>
      <c r="F80" s="53">
        <f>Max!$B$4*C80</f>
        <v>60</v>
      </c>
      <c r="G80" s="34"/>
      <c r="H80" s="35"/>
      <c r="I80" s="34"/>
      <c r="J80" s="35"/>
      <c r="K80" s="34">
        <f>D80*E80</f>
        <v>3</v>
      </c>
      <c r="L80" s="36">
        <f>F80*K80</f>
        <v>180</v>
      </c>
    </row>
    <row r="81" spans="1:22" ht="12.75" customHeight="1">
      <c r="A81" s="73"/>
      <c r="B81" s="51"/>
      <c r="C81" s="52">
        <v>0.7</v>
      </c>
      <c r="D81" s="58">
        <v>3</v>
      </c>
      <c r="E81" s="53">
        <v>1</v>
      </c>
      <c r="F81" s="53">
        <f>Max!$B$4*C81</f>
        <v>70</v>
      </c>
      <c r="G81" s="34"/>
      <c r="H81" s="35"/>
      <c r="I81" s="34"/>
      <c r="J81" s="35"/>
      <c r="K81" s="34">
        <f>D81*E81</f>
        <v>3</v>
      </c>
      <c r="L81" s="36">
        <f>F81*K81</f>
        <v>210</v>
      </c>
    </row>
    <row r="82" spans="1:22" ht="12.75" customHeight="1">
      <c r="A82" s="73"/>
      <c r="B82" s="51"/>
      <c r="C82" s="52">
        <v>0.75</v>
      </c>
      <c r="D82" s="58">
        <v>3</v>
      </c>
      <c r="E82" s="53">
        <v>4</v>
      </c>
      <c r="F82" s="53">
        <f>Max!$B$4*C82</f>
        <v>75</v>
      </c>
      <c r="G82" s="34"/>
      <c r="H82" s="35"/>
      <c r="I82" s="34"/>
      <c r="J82" s="35"/>
      <c r="K82" s="34">
        <f>D82*E82</f>
        <v>12</v>
      </c>
      <c r="L82" s="36">
        <f>F82*K82</f>
        <v>900</v>
      </c>
    </row>
    <row r="83" spans="1:22" ht="12.75" customHeight="1">
      <c r="A83" s="74">
        <v>5</v>
      </c>
      <c r="B83" s="110" t="s">
        <v>31</v>
      </c>
      <c r="C83" s="43"/>
      <c r="D83" s="44">
        <v>6</v>
      </c>
      <c r="E83" s="45">
        <v>4</v>
      </c>
      <c r="F83" s="45"/>
      <c r="G83" s="34"/>
      <c r="H83" s="35"/>
      <c r="I83" s="34"/>
      <c r="J83" s="35"/>
      <c r="K83" s="34"/>
      <c r="L83" s="36"/>
    </row>
    <row r="84" spans="1:22" ht="12.75" customHeight="1">
      <c r="C84" s="24"/>
      <c r="D84" s="16"/>
      <c r="E84" s="16"/>
      <c r="F84" s="16"/>
      <c r="G84" s="34"/>
      <c r="H84" s="35"/>
      <c r="I84" s="34"/>
      <c r="J84" s="35"/>
      <c r="K84" s="34"/>
      <c r="L84" s="36"/>
    </row>
    <row r="85" spans="1:22" ht="12.75" customHeight="1">
      <c r="A85" s="3" t="s">
        <v>19</v>
      </c>
      <c r="C85" s="69" t="s">
        <v>12</v>
      </c>
      <c r="D85" s="7" t="s">
        <v>13</v>
      </c>
      <c r="E85" s="7" t="s">
        <v>14</v>
      </c>
      <c r="F85" s="7" t="s">
        <v>15</v>
      </c>
      <c r="G85" s="34"/>
      <c r="H85" s="35"/>
      <c r="I85" s="34"/>
      <c r="J85" s="35"/>
      <c r="K85" s="34"/>
      <c r="L85" s="36"/>
    </row>
    <row r="86" spans="1:22" ht="12.75" customHeight="1">
      <c r="A86" s="71">
        <v>1</v>
      </c>
      <c r="B86" s="38" t="s">
        <v>2</v>
      </c>
      <c r="C86" s="39">
        <v>0.5</v>
      </c>
      <c r="D86" s="40">
        <v>5</v>
      </c>
      <c r="E86" s="41">
        <v>1</v>
      </c>
      <c r="F86" s="41">
        <f>Max!$B$2*C86</f>
        <v>50</v>
      </c>
      <c r="G86" s="34">
        <f t="shared" ref="G86:G91" si="3">D86*E86</f>
        <v>5</v>
      </c>
      <c r="H86" s="35">
        <f t="shared" ref="H86:H91" si="4">F86*G86</f>
        <v>250</v>
      </c>
      <c r="I86" s="34"/>
      <c r="J86" s="35"/>
      <c r="K86" s="34"/>
      <c r="L86" s="36"/>
      <c r="M86" s="1">
        <f>G86</f>
        <v>5</v>
      </c>
      <c r="N86" s="1">
        <f>G87</f>
        <v>4</v>
      </c>
      <c r="O86" s="1">
        <f>G88+G89</f>
        <v>6</v>
      </c>
      <c r="P86" s="1">
        <f>G90+G91</f>
        <v>12</v>
      </c>
      <c r="Q86">
        <v>0</v>
      </c>
    </row>
    <row r="87" spans="1:22" ht="12.75" customHeight="1">
      <c r="A87" s="71"/>
      <c r="B87" s="38"/>
      <c r="C87" s="39">
        <v>0.6</v>
      </c>
      <c r="D87" s="40">
        <v>4</v>
      </c>
      <c r="E87" s="41">
        <v>1</v>
      </c>
      <c r="F87" s="41">
        <f>Max!$B$2*C87</f>
        <v>60</v>
      </c>
      <c r="G87" s="34">
        <f t="shared" si="3"/>
        <v>4</v>
      </c>
      <c r="H87" s="35">
        <f t="shared" si="4"/>
        <v>240</v>
      </c>
      <c r="I87" s="34"/>
      <c r="J87" s="35"/>
      <c r="K87" s="34"/>
      <c r="L87" s="36"/>
      <c r="M87" s="1"/>
    </row>
    <row r="88" spans="1:22" ht="12.75" customHeight="1">
      <c r="A88" s="71"/>
      <c r="B88" s="38"/>
      <c r="C88" s="39">
        <v>0.7</v>
      </c>
      <c r="D88" s="40">
        <v>3</v>
      </c>
      <c r="E88" s="41">
        <v>1</v>
      </c>
      <c r="F88" s="41">
        <f>Max!$B$2*C88</f>
        <v>70</v>
      </c>
      <c r="G88" s="34">
        <f t="shared" si="3"/>
        <v>3</v>
      </c>
      <c r="H88" s="35">
        <f t="shared" si="4"/>
        <v>210</v>
      </c>
      <c r="I88" s="34"/>
      <c r="J88" s="35"/>
      <c r="K88" s="34"/>
      <c r="L88" s="36"/>
    </row>
    <row r="89" spans="1:22" ht="12.75" customHeight="1">
      <c r="A89" s="71"/>
      <c r="B89" s="38"/>
      <c r="C89" s="39">
        <v>0.75</v>
      </c>
      <c r="D89" s="40">
        <v>3</v>
      </c>
      <c r="E89" s="41">
        <v>1</v>
      </c>
      <c r="F89" s="41">
        <f>Max!$B$2*C89</f>
        <v>75</v>
      </c>
      <c r="G89" s="34">
        <f t="shared" si="3"/>
        <v>3</v>
      </c>
      <c r="H89" s="35">
        <f t="shared" si="4"/>
        <v>225</v>
      </c>
      <c r="I89" s="34"/>
      <c r="J89" s="35"/>
      <c r="K89" s="34"/>
      <c r="L89" s="36"/>
    </row>
    <row r="90" spans="1:22" ht="12.75" customHeight="1">
      <c r="A90" s="71"/>
      <c r="B90" s="38"/>
      <c r="C90" s="39">
        <v>0.8</v>
      </c>
      <c r="D90" s="40">
        <v>3</v>
      </c>
      <c r="E90" s="41">
        <v>2</v>
      </c>
      <c r="F90" s="41">
        <f>Max!$B$2*C90</f>
        <v>80</v>
      </c>
      <c r="G90" s="34">
        <f t="shared" si="3"/>
        <v>6</v>
      </c>
      <c r="H90" s="35">
        <f t="shared" si="4"/>
        <v>480</v>
      </c>
      <c r="I90" s="34"/>
      <c r="J90" s="35"/>
      <c r="K90" s="34"/>
      <c r="L90" s="36"/>
    </row>
    <row r="91" spans="1:22" ht="12.75" customHeight="1">
      <c r="A91" s="71"/>
      <c r="B91" s="38"/>
      <c r="C91" s="39">
        <v>0.85</v>
      </c>
      <c r="D91" s="40">
        <v>2</v>
      </c>
      <c r="E91" s="41">
        <v>3</v>
      </c>
      <c r="F91" s="41">
        <f>Max!$B$2*C91</f>
        <v>85</v>
      </c>
      <c r="G91" s="34">
        <f t="shared" si="3"/>
        <v>6</v>
      </c>
      <c r="H91" s="35">
        <f t="shared" si="4"/>
        <v>510</v>
      </c>
      <c r="I91" s="34"/>
      <c r="J91" s="35"/>
      <c r="K91" s="34"/>
      <c r="L91" s="36"/>
    </row>
    <row r="92" spans="1:22" ht="12.75" customHeight="1">
      <c r="A92" s="70">
        <v>2</v>
      </c>
      <c r="B92" s="27" t="s">
        <v>16</v>
      </c>
      <c r="C92" s="28">
        <v>0.5</v>
      </c>
      <c r="D92" s="33">
        <v>6</v>
      </c>
      <c r="E92" s="29">
        <v>1</v>
      </c>
      <c r="F92" s="29">
        <f>Max!$B$3*C92</f>
        <v>50</v>
      </c>
      <c r="G92" s="34"/>
      <c r="H92" s="35"/>
      <c r="I92" s="34">
        <f t="shared" ref="I92:I100" si="5">D92*E92</f>
        <v>6</v>
      </c>
      <c r="J92" s="35">
        <f t="shared" ref="J92:J100" si="6">F92*I92</f>
        <v>300</v>
      </c>
      <c r="K92" s="34"/>
      <c r="L92" s="36"/>
      <c r="R92" s="1">
        <f>I92+I100</f>
        <v>11</v>
      </c>
      <c r="S92" s="1">
        <f>I93+I99</f>
        <v>10</v>
      </c>
      <c r="T92" s="1">
        <f>I94+I95+I98</f>
        <v>10</v>
      </c>
      <c r="U92" s="1">
        <f>I96+I97</f>
        <v>6</v>
      </c>
      <c r="V92">
        <v>0</v>
      </c>
    </row>
    <row r="93" spans="1:22" ht="12.75" customHeight="1">
      <c r="A93" s="70"/>
      <c r="B93" s="27"/>
      <c r="C93" s="28">
        <v>0.6</v>
      </c>
      <c r="D93" s="33">
        <v>5</v>
      </c>
      <c r="E93" s="29">
        <v>1</v>
      </c>
      <c r="F93" s="29">
        <f>Max!$B$3*C93</f>
        <v>60</v>
      </c>
      <c r="G93" s="34"/>
      <c r="H93" s="35"/>
      <c r="I93" s="34">
        <f t="shared" si="5"/>
        <v>5</v>
      </c>
      <c r="J93" s="35">
        <f t="shared" si="6"/>
        <v>300</v>
      </c>
      <c r="K93" s="34"/>
      <c r="L93" s="36"/>
    </row>
    <row r="94" spans="1:22" ht="12.75" customHeight="1">
      <c r="A94" s="70"/>
      <c r="B94" s="27"/>
      <c r="C94" s="28">
        <v>0.7</v>
      </c>
      <c r="D94" s="33">
        <v>4</v>
      </c>
      <c r="E94" s="29">
        <v>1</v>
      </c>
      <c r="F94" s="29">
        <f>Max!$B$3*C94</f>
        <v>70</v>
      </c>
      <c r="G94" s="34"/>
      <c r="H94" s="35"/>
      <c r="I94" s="34">
        <f t="shared" si="5"/>
        <v>4</v>
      </c>
      <c r="J94" s="35">
        <f t="shared" si="6"/>
        <v>280</v>
      </c>
      <c r="K94" s="34"/>
      <c r="L94" s="36"/>
    </row>
    <row r="95" spans="1:22" ht="12.75" customHeight="1">
      <c r="A95" s="70"/>
      <c r="B95" s="27"/>
      <c r="C95" s="28">
        <v>0.75</v>
      </c>
      <c r="D95" s="33">
        <v>3</v>
      </c>
      <c r="E95" s="29">
        <v>1</v>
      </c>
      <c r="F95" s="29">
        <f>Max!$B$3*C95</f>
        <v>75</v>
      </c>
      <c r="G95" s="34"/>
      <c r="H95" s="35"/>
      <c r="I95" s="34">
        <f t="shared" si="5"/>
        <v>3</v>
      </c>
      <c r="J95" s="35">
        <f t="shared" si="6"/>
        <v>225</v>
      </c>
      <c r="K95" s="34"/>
      <c r="L95" s="36"/>
    </row>
    <row r="96" spans="1:22" ht="12.75" customHeight="1">
      <c r="A96" s="70"/>
      <c r="B96" s="27"/>
      <c r="C96" s="28">
        <v>0.8</v>
      </c>
      <c r="D96" s="33">
        <v>2</v>
      </c>
      <c r="E96" s="29">
        <v>2</v>
      </c>
      <c r="F96" s="29">
        <f>Max!$B$3*C96</f>
        <v>80</v>
      </c>
      <c r="G96" s="34"/>
      <c r="H96" s="35"/>
      <c r="I96" s="34">
        <f t="shared" si="5"/>
        <v>4</v>
      </c>
      <c r="J96" s="35">
        <f t="shared" si="6"/>
        <v>320</v>
      </c>
      <c r="K96" s="34"/>
      <c r="L96" s="36"/>
      <c r="O96" s="98"/>
    </row>
    <row r="97" spans="1:27" ht="12.75" customHeight="1">
      <c r="A97" s="70"/>
      <c r="B97" s="27"/>
      <c r="C97" s="28">
        <v>0.85</v>
      </c>
      <c r="D97" s="33">
        <v>1</v>
      </c>
      <c r="E97" s="29">
        <v>2</v>
      </c>
      <c r="F97" s="29">
        <f>Max!$B$3*C97</f>
        <v>85</v>
      </c>
      <c r="G97" s="34"/>
      <c r="H97" s="35"/>
      <c r="I97" s="34">
        <f t="shared" si="5"/>
        <v>2</v>
      </c>
      <c r="J97" s="35">
        <f t="shared" si="6"/>
        <v>170</v>
      </c>
      <c r="K97" s="34"/>
      <c r="L97" s="36"/>
      <c r="O97" s="98"/>
    </row>
    <row r="98" spans="1:27" ht="12.75" customHeight="1">
      <c r="A98" s="70"/>
      <c r="B98" s="27"/>
      <c r="C98" s="28">
        <v>0.75</v>
      </c>
      <c r="D98" s="33">
        <v>3</v>
      </c>
      <c r="E98" s="29">
        <v>1</v>
      </c>
      <c r="F98" s="29">
        <f>Max!$B$3*C98</f>
        <v>75</v>
      </c>
      <c r="G98" s="34"/>
      <c r="H98" s="35"/>
      <c r="I98" s="34">
        <f t="shared" si="5"/>
        <v>3</v>
      </c>
      <c r="J98" s="35">
        <f t="shared" si="6"/>
        <v>225</v>
      </c>
      <c r="K98" s="34"/>
      <c r="L98" s="36"/>
    </row>
    <row r="99" spans="1:27" ht="12.75" customHeight="1">
      <c r="A99" s="70"/>
      <c r="B99" s="27"/>
      <c r="C99" s="28">
        <v>0.65</v>
      </c>
      <c r="D99" s="33">
        <v>5</v>
      </c>
      <c r="E99" s="29">
        <v>1</v>
      </c>
      <c r="F99" s="29">
        <f>Max!$B$3*C99</f>
        <v>65</v>
      </c>
      <c r="G99" s="34"/>
      <c r="H99" s="35"/>
      <c r="I99" s="34">
        <f t="shared" si="5"/>
        <v>5</v>
      </c>
      <c r="J99" s="35">
        <f t="shared" si="6"/>
        <v>325</v>
      </c>
      <c r="K99" s="34"/>
      <c r="L99" s="36"/>
    </row>
    <row r="100" spans="1:27" ht="12.75" customHeight="1">
      <c r="A100" s="70"/>
      <c r="B100" s="27"/>
      <c r="C100" s="28">
        <v>0.55000000000000004</v>
      </c>
      <c r="D100" s="33">
        <v>5</v>
      </c>
      <c r="E100" s="29">
        <v>1</v>
      </c>
      <c r="F100" s="29">
        <f>Max!$B$3*C100</f>
        <v>55.000000000000007</v>
      </c>
      <c r="G100" s="34"/>
      <c r="H100" s="35"/>
      <c r="I100" s="34">
        <f t="shared" si="5"/>
        <v>5</v>
      </c>
      <c r="J100" s="35">
        <f t="shared" si="6"/>
        <v>275.00000000000006</v>
      </c>
      <c r="K100" s="34"/>
      <c r="L100" s="36"/>
    </row>
    <row r="101" spans="1:27" ht="12.75" customHeight="1">
      <c r="A101" s="72">
        <v>3</v>
      </c>
      <c r="B101" s="112" t="s">
        <v>63</v>
      </c>
      <c r="C101" s="55"/>
      <c r="D101" s="59">
        <v>8</v>
      </c>
      <c r="E101" s="56">
        <v>4</v>
      </c>
      <c r="F101" s="56"/>
      <c r="G101" s="34"/>
      <c r="H101" s="35"/>
      <c r="I101" s="34"/>
      <c r="J101" s="35"/>
      <c r="K101" s="34"/>
      <c r="L101" s="36"/>
    </row>
    <row r="102" spans="1:27" ht="12.75" customHeight="1">
      <c r="A102" s="72">
        <v>4</v>
      </c>
      <c r="B102" s="54" t="s">
        <v>27</v>
      </c>
      <c r="C102" s="55"/>
      <c r="D102" s="59">
        <v>6</v>
      </c>
      <c r="E102" s="56">
        <v>5</v>
      </c>
      <c r="F102" s="56"/>
      <c r="G102" s="34"/>
      <c r="H102" s="35"/>
      <c r="I102" s="34"/>
      <c r="J102" s="35"/>
      <c r="K102" s="34"/>
      <c r="L102" s="36"/>
    </row>
    <row r="103" spans="1:27" ht="12.75" customHeight="1">
      <c r="A103" s="46">
        <v>5</v>
      </c>
      <c r="B103" s="47" t="s">
        <v>28</v>
      </c>
      <c r="C103" s="48"/>
      <c r="D103" s="67">
        <v>6</v>
      </c>
      <c r="E103" s="49">
        <v>5</v>
      </c>
      <c r="F103" s="49"/>
      <c r="G103" s="34"/>
      <c r="H103" s="35"/>
      <c r="I103" s="34"/>
      <c r="J103" s="35"/>
      <c r="K103" s="34"/>
      <c r="L103" s="36"/>
    </row>
    <row r="104" spans="1:27" s="3" customFormat="1" ht="12.75" customHeight="1">
      <c r="B104" s="68"/>
      <c r="C104" s="69"/>
      <c r="D104" s="7"/>
      <c r="E104" s="7"/>
      <c r="F104" s="7"/>
      <c r="G104" s="64">
        <f t="shared" ref="G104:Q104" si="7">SUM(G57:G103)</f>
        <v>65</v>
      </c>
      <c r="H104" s="65">
        <f t="shared" si="7"/>
        <v>4515</v>
      </c>
      <c r="I104" s="64">
        <f t="shared" si="7"/>
        <v>80</v>
      </c>
      <c r="J104" s="65">
        <f t="shared" si="7"/>
        <v>5355</v>
      </c>
      <c r="K104" s="64">
        <f t="shared" si="7"/>
        <v>39</v>
      </c>
      <c r="L104" s="121">
        <f t="shared" si="7"/>
        <v>2610</v>
      </c>
      <c r="M104" s="5">
        <f t="shared" si="7"/>
        <v>13</v>
      </c>
      <c r="N104" s="5">
        <f t="shared" si="7"/>
        <v>11</v>
      </c>
      <c r="O104" s="5">
        <f t="shared" si="7"/>
        <v>21</v>
      </c>
      <c r="P104" s="5">
        <f t="shared" si="7"/>
        <v>20</v>
      </c>
      <c r="Q104" s="3">
        <f t="shared" si="7"/>
        <v>0</v>
      </c>
      <c r="R104" s="5">
        <f>SUM(R61:R103)</f>
        <v>21</v>
      </c>
      <c r="S104" s="5">
        <f>SUM(S61:S103)</f>
        <v>18</v>
      </c>
      <c r="T104" s="5">
        <f>SUM(T61:T103)</f>
        <v>25</v>
      </c>
      <c r="U104" s="5">
        <f>SUM(U61:U103)</f>
        <v>16</v>
      </c>
      <c r="V104" s="3">
        <f>SUM(V61:V103)</f>
        <v>0</v>
      </c>
      <c r="W104" s="5">
        <f>SUM(W73:W103)</f>
        <v>6</v>
      </c>
      <c r="X104" s="5">
        <f>SUM(X73:X103)</f>
        <v>6</v>
      </c>
      <c r="Y104" s="5">
        <f>SUM(Y73:Y103)</f>
        <v>27</v>
      </c>
      <c r="Z104" s="3">
        <f>SUM(Z73:Z103)</f>
        <v>0</v>
      </c>
      <c r="AA104" s="3">
        <f>SUM(AA73:AA103)</f>
        <v>0</v>
      </c>
    </row>
    <row r="105" spans="1:27" ht="12.75" customHeight="1">
      <c r="A105" s="3" t="s">
        <v>22</v>
      </c>
      <c r="B105" s="3"/>
      <c r="C105" s="24"/>
      <c r="D105" s="16"/>
      <c r="E105" s="16"/>
      <c r="F105" s="16"/>
      <c r="G105" s="34"/>
      <c r="H105" s="35"/>
      <c r="I105" s="34"/>
      <c r="J105" s="35"/>
      <c r="K105" s="34"/>
      <c r="L105" s="36"/>
      <c r="N105" s="1"/>
    </row>
    <row r="106" spans="1:27" ht="12.75" customHeight="1">
      <c r="A106" s="3" t="s">
        <v>11</v>
      </c>
      <c r="C106" s="69" t="s">
        <v>12</v>
      </c>
      <c r="D106" s="7" t="s">
        <v>13</v>
      </c>
      <c r="E106" s="7" t="s">
        <v>14</v>
      </c>
      <c r="F106" s="7" t="s">
        <v>15</v>
      </c>
      <c r="G106" s="34"/>
      <c r="H106" s="35"/>
      <c r="I106" s="34"/>
      <c r="J106" s="35"/>
      <c r="K106" s="34"/>
      <c r="L106" s="36"/>
    </row>
    <row r="107" spans="1:27" ht="12.75" customHeight="1">
      <c r="A107" s="71">
        <v>1</v>
      </c>
      <c r="B107" s="38" t="s">
        <v>2</v>
      </c>
      <c r="C107" s="39">
        <v>0.5</v>
      </c>
      <c r="D107" s="40">
        <v>5</v>
      </c>
      <c r="E107" s="41">
        <v>1</v>
      </c>
      <c r="F107" s="41">
        <f>Max!$B$2*C107</f>
        <v>50</v>
      </c>
      <c r="G107" s="34">
        <f>D107*E107</f>
        <v>5</v>
      </c>
      <c r="H107" s="35">
        <f>F107*G107</f>
        <v>250</v>
      </c>
      <c r="I107" s="34"/>
      <c r="J107" s="35"/>
      <c r="K107" s="34"/>
      <c r="L107" s="36"/>
      <c r="M107" s="1">
        <f>G107</f>
        <v>5</v>
      </c>
      <c r="N107" s="1">
        <f>G108</f>
        <v>4</v>
      </c>
      <c r="O107" s="1">
        <f>G109</f>
        <v>3</v>
      </c>
      <c r="P107" s="1">
        <f>G110</f>
        <v>12</v>
      </c>
      <c r="Q107">
        <v>0</v>
      </c>
    </row>
    <row r="108" spans="1:27" ht="12.75" customHeight="1">
      <c r="A108" s="71"/>
      <c r="B108" s="38"/>
      <c r="C108" s="39">
        <v>0.6</v>
      </c>
      <c r="D108" s="40">
        <v>4</v>
      </c>
      <c r="E108" s="41">
        <v>1</v>
      </c>
      <c r="F108" s="41">
        <f>Max!$B$2*C108</f>
        <v>60</v>
      </c>
      <c r="G108" s="34">
        <f>D108*E108</f>
        <v>4</v>
      </c>
      <c r="H108" s="35">
        <f>F108*G108</f>
        <v>240</v>
      </c>
      <c r="I108" s="34"/>
      <c r="J108" s="35"/>
      <c r="K108" s="34"/>
      <c r="L108" s="36"/>
    </row>
    <row r="109" spans="1:27" ht="12.75" customHeight="1">
      <c r="A109" s="71"/>
      <c r="B109" s="38"/>
      <c r="C109" s="39">
        <v>0.7</v>
      </c>
      <c r="D109" s="40">
        <v>3</v>
      </c>
      <c r="E109" s="41">
        <v>1</v>
      </c>
      <c r="F109" s="41">
        <f>Max!$B$2*C109</f>
        <v>70</v>
      </c>
      <c r="G109" s="34">
        <f>D109*E109</f>
        <v>3</v>
      </c>
      <c r="H109" s="35">
        <f>F109*G109</f>
        <v>210</v>
      </c>
      <c r="I109" s="34"/>
      <c r="J109" s="35"/>
      <c r="K109" s="34"/>
      <c r="L109" s="36"/>
    </row>
    <row r="110" spans="1:27" ht="12.75" customHeight="1">
      <c r="A110" s="71"/>
      <c r="B110" s="38"/>
      <c r="C110" s="39">
        <v>0.8</v>
      </c>
      <c r="D110" s="40">
        <v>3</v>
      </c>
      <c r="E110" s="41">
        <v>4</v>
      </c>
      <c r="F110" s="41">
        <f>Max!$B$2*C110</f>
        <v>80</v>
      </c>
      <c r="G110" s="34">
        <f>D110*E110</f>
        <v>12</v>
      </c>
      <c r="H110" s="35">
        <f>F110*G110</f>
        <v>960</v>
      </c>
      <c r="I110" s="34"/>
      <c r="J110" s="35"/>
      <c r="K110" s="34"/>
      <c r="L110" s="36"/>
    </row>
    <row r="111" spans="1:27" ht="12.75" customHeight="1">
      <c r="A111" s="70">
        <v>2</v>
      </c>
      <c r="B111" s="27" t="s">
        <v>16</v>
      </c>
      <c r="C111" s="28">
        <v>0.5</v>
      </c>
      <c r="D111" s="33">
        <v>5</v>
      </c>
      <c r="E111" s="29">
        <v>1</v>
      </c>
      <c r="F111" s="29">
        <f>Max!$B$3*C111</f>
        <v>50</v>
      </c>
      <c r="G111" s="34"/>
      <c r="H111" s="35"/>
      <c r="I111" s="34">
        <f>D111*E111</f>
        <v>5</v>
      </c>
      <c r="J111" s="35">
        <f>F111*I111</f>
        <v>250</v>
      </c>
      <c r="K111" s="34"/>
      <c r="L111" s="36"/>
      <c r="R111" s="1">
        <f>I111</f>
        <v>5</v>
      </c>
      <c r="S111" s="1">
        <f>I112</f>
        <v>4</v>
      </c>
      <c r="T111" s="1">
        <f>I113</f>
        <v>3</v>
      </c>
      <c r="U111" s="1">
        <f>I114</f>
        <v>15</v>
      </c>
      <c r="V111">
        <v>0</v>
      </c>
    </row>
    <row r="112" spans="1:27" ht="12.75" customHeight="1">
      <c r="A112" s="70"/>
      <c r="B112" s="27"/>
      <c r="C112" s="28">
        <v>0.6</v>
      </c>
      <c r="D112" s="33">
        <v>4</v>
      </c>
      <c r="E112" s="29">
        <v>1</v>
      </c>
      <c r="F112" s="29">
        <f>Max!$B$3*C112</f>
        <v>60</v>
      </c>
      <c r="G112" s="34"/>
      <c r="H112" s="35"/>
      <c r="I112" s="34">
        <f>D112*E112</f>
        <v>4</v>
      </c>
      <c r="J112" s="35">
        <f>F112*I112</f>
        <v>240</v>
      </c>
      <c r="K112" s="34"/>
      <c r="L112" s="36"/>
    </row>
    <row r="113" spans="1:27" ht="12.75" customHeight="1">
      <c r="A113" s="70"/>
      <c r="B113" s="27"/>
      <c r="C113" s="28">
        <v>0.7</v>
      </c>
      <c r="D113" s="33">
        <v>3</v>
      </c>
      <c r="E113" s="29">
        <v>1</v>
      </c>
      <c r="F113" s="29">
        <f>Max!$B$3*C113</f>
        <v>70</v>
      </c>
      <c r="G113" s="34"/>
      <c r="H113" s="35"/>
      <c r="I113" s="34">
        <f>D113*E113</f>
        <v>3</v>
      </c>
      <c r="J113" s="35">
        <f>F113*I113</f>
        <v>210</v>
      </c>
      <c r="K113" s="34"/>
      <c r="L113" s="36"/>
    </row>
    <row r="114" spans="1:27" ht="12.75" customHeight="1">
      <c r="A114" s="70"/>
      <c r="B114" s="27"/>
      <c r="C114" s="28">
        <v>0.8</v>
      </c>
      <c r="D114" s="33">
        <v>3</v>
      </c>
      <c r="E114" s="29">
        <v>5</v>
      </c>
      <c r="F114" s="29">
        <f>Max!$B$3*C114</f>
        <v>80</v>
      </c>
      <c r="G114" s="34"/>
      <c r="H114" s="35"/>
      <c r="I114" s="34">
        <f>D114*E114</f>
        <v>15</v>
      </c>
      <c r="J114" s="35">
        <f>F114*I114</f>
        <v>1200</v>
      </c>
      <c r="K114" s="34"/>
      <c r="L114" s="36"/>
    </row>
    <row r="115" spans="1:27" ht="12.75" customHeight="1">
      <c r="A115" s="71">
        <v>3</v>
      </c>
      <c r="B115" s="38" t="s">
        <v>2</v>
      </c>
      <c r="C115" s="39">
        <v>0.5</v>
      </c>
      <c r="D115" s="40">
        <v>5</v>
      </c>
      <c r="E115" s="41">
        <v>1</v>
      </c>
      <c r="F115" s="41">
        <f>Max!$B$2*C115</f>
        <v>50</v>
      </c>
      <c r="G115" s="34">
        <f>D115*E115</f>
        <v>5</v>
      </c>
      <c r="H115" s="35">
        <f>F115*G115</f>
        <v>250</v>
      </c>
      <c r="I115" s="34"/>
      <c r="J115" s="35"/>
      <c r="K115" s="34"/>
      <c r="L115" s="36"/>
      <c r="M115" s="1">
        <f>G115</f>
        <v>5</v>
      </c>
      <c r="N115" s="1">
        <f>G116</f>
        <v>5</v>
      </c>
      <c r="O115" s="1">
        <f>G117</f>
        <v>20</v>
      </c>
      <c r="P115">
        <v>0</v>
      </c>
      <c r="Q115">
        <v>0</v>
      </c>
    </row>
    <row r="116" spans="1:27" ht="12.75" customHeight="1">
      <c r="A116" s="71"/>
      <c r="B116" s="38"/>
      <c r="C116" s="39">
        <v>0.6</v>
      </c>
      <c r="D116" s="40">
        <v>5</v>
      </c>
      <c r="E116" s="41">
        <v>1</v>
      </c>
      <c r="F116" s="41">
        <f>Max!$B$2*C116</f>
        <v>60</v>
      </c>
      <c r="G116" s="34">
        <f>D116*E116</f>
        <v>5</v>
      </c>
      <c r="H116" s="35">
        <f>F116*G116</f>
        <v>300</v>
      </c>
      <c r="I116" s="34"/>
      <c r="J116" s="35"/>
      <c r="K116" s="34"/>
      <c r="L116" s="36"/>
    </row>
    <row r="117" spans="1:27" ht="12.75" customHeight="1">
      <c r="A117" s="71"/>
      <c r="B117" s="38"/>
      <c r="C117" s="39">
        <v>0.7</v>
      </c>
      <c r="D117" s="40">
        <v>5</v>
      </c>
      <c r="E117" s="41">
        <v>4</v>
      </c>
      <c r="F117" s="41">
        <f>Max!$B$2*C117</f>
        <v>70</v>
      </c>
      <c r="G117" s="34">
        <f>D117*E117</f>
        <v>20</v>
      </c>
      <c r="H117" s="35">
        <f>F117*G117</f>
        <v>1400</v>
      </c>
      <c r="I117" s="34"/>
      <c r="J117" s="35"/>
      <c r="K117" s="34"/>
      <c r="L117" s="36"/>
    </row>
    <row r="118" spans="1:27" ht="12.75" customHeight="1">
      <c r="A118" s="72">
        <v>4</v>
      </c>
      <c r="B118" s="112" t="s">
        <v>58</v>
      </c>
      <c r="C118" s="55"/>
      <c r="D118" s="44">
        <v>10</v>
      </c>
      <c r="E118" s="45">
        <v>5</v>
      </c>
      <c r="F118" s="56"/>
      <c r="G118" s="34"/>
      <c r="H118" s="35"/>
      <c r="I118" s="34"/>
      <c r="J118" s="35"/>
      <c r="K118" s="34"/>
      <c r="L118" s="36"/>
    </row>
    <row r="119" spans="1:27" ht="12.75" customHeight="1">
      <c r="A119" s="72">
        <v>5</v>
      </c>
      <c r="B119" s="54" t="s">
        <v>65</v>
      </c>
      <c r="C119" s="55"/>
      <c r="D119" s="44">
        <v>8</v>
      </c>
      <c r="E119" s="45">
        <v>4</v>
      </c>
      <c r="F119" s="56"/>
      <c r="G119" s="34"/>
      <c r="H119" s="35"/>
      <c r="I119" s="34"/>
      <c r="J119" s="35"/>
      <c r="K119" s="34"/>
      <c r="L119" s="36"/>
    </row>
    <row r="120" spans="1:27" ht="12.75" customHeight="1">
      <c r="A120" s="46">
        <v>6</v>
      </c>
      <c r="B120" s="47" t="s">
        <v>24</v>
      </c>
      <c r="C120" s="48"/>
      <c r="D120" s="67">
        <v>10</v>
      </c>
      <c r="E120" s="49">
        <v>3</v>
      </c>
      <c r="F120" s="49"/>
      <c r="G120" s="34"/>
      <c r="H120" s="35"/>
      <c r="I120" s="34"/>
      <c r="J120" s="35"/>
      <c r="K120" s="34"/>
      <c r="L120" s="36"/>
    </row>
    <row r="121" spans="1:27" ht="12.75" customHeight="1">
      <c r="C121" s="24"/>
      <c r="D121" s="16"/>
      <c r="E121" s="16"/>
      <c r="F121" s="16"/>
      <c r="G121" s="34"/>
      <c r="H121" s="35"/>
      <c r="I121" s="34"/>
      <c r="J121" s="35"/>
      <c r="K121" s="34"/>
      <c r="L121" s="36"/>
    </row>
    <row r="122" spans="1:27" ht="12.75" customHeight="1">
      <c r="A122" s="3" t="s">
        <v>17</v>
      </c>
      <c r="C122" s="69" t="s">
        <v>12</v>
      </c>
      <c r="D122" s="7" t="s">
        <v>13</v>
      </c>
      <c r="E122" s="7" t="s">
        <v>14</v>
      </c>
      <c r="F122" s="7" t="s">
        <v>15</v>
      </c>
      <c r="G122" s="34"/>
      <c r="H122" s="35"/>
      <c r="I122" s="34"/>
      <c r="J122" s="35"/>
      <c r="K122" s="34"/>
      <c r="L122" s="36"/>
    </row>
    <row r="123" spans="1:27" ht="12.75" customHeight="1">
      <c r="A123" s="73">
        <v>1</v>
      </c>
      <c r="B123" s="117" t="s">
        <v>29</v>
      </c>
      <c r="C123" s="52">
        <v>0.5</v>
      </c>
      <c r="D123" s="58">
        <v>3</v>
      </c>
      <c r="E123" s="53">
        <v>1</v>
      </c>
      <c r="F123" s="53">
        <f>Max!$B$4*C123</f>
        <v>50</v>
      </c>
      <c r="G123" s="34"/>
      <c r="H123" s="35"/>
      <c r="I123" s="34"/>
      <c r="J123" s="35"/>
      <c r="K123" s="34">
        <f>D123*E123</f>
        <v>3</v>
      </c>
      <c r="L123" s="36">
        <f>F123*K123</f>
        <v>150</v>
      </c>
      <c r="W123" s="1">
        <f>K123</f>
        <v>3</v>
      </c>
      <c r="X123" s="1">
        <f>K124</f>
        <v>4</v>
      </c>
      <c r="Y123" s="1">
        <f>K125</f>
        <v>3</v>
      </c>
      <c r="Z123">
        <v>0</v>
      </c>
      <c r="AA123">
        <v>0</v>
      </c>
    </row>
    <row r="124" spans="1:27" ht="12.75" customHeight="1">
      <c r="A124" s="73"/>
      <c r="B124" s="51"/>
      <c r="C124" s="52">
        <v>0.65</v>
      </c>
      <c r="D124" s="58">
        <v>2</v>
      </c>
      <c r="E124" s="53">
        <v>2</v>
      </c>
      <c r="F124" s="53">
        <f>Max!$B$4*C124</f>
        <v>65</v>
      </c>
      <c r="G124" s="34"/>
      <c r="H124" s="35"/>
      <c r="I124" s="34"/>
      <c r="J124" s="35"/>
      <c r="K124" s="34">
        <f>D124*E124</f>
        <v>4</v>
      </c>
      <c r="L124" s="36">
        <f>F124*K124</f>
        <v>260</v>
      </c>
    </row>
    <row r="125" spans="1:27" ht="12.75" customHeight="1">
      <c r="A125" s="73"/>
      <c r="B125" s="51"/>
      <c r="C125" s="52">
        <v>0.7</v>
      </c>
      <c r="D125" s="58">
        <v>1</v>
      </c>
      <c r="E125" s="53">
        <v>3</v>
      </c>
      <c r="F125" s="53">
        <f>Max!$B$4*C125</f>
        <v>70</v>
      </c>
      <c r="G125" s="34"/>
      <c r="H125" s="35"/>
      <c r="I125" s="34"/>
      <c r="J125" s="35"/>
      <c r="K125" s="34">
        <f>D125*E125</f>
        <v>3</v>
      </c>
      <c r="L125" s="36">
        <f>F125*K125</f>
        <v>210</v>
      </c>
    </row>
    <row r="126" spans="1:27" ht="12.75" customHeight="1">
      <c r="A126" s="70">
        <v>2</v>
      </c>
      <c r="B126" s="27" t="s">
        <v>16</v>
      </c>
      <c r="C126" s="28">
        <v>0.5</v>
      </c>
      <c r="D126" s="33">
        <v>4</v>
      </c>
      <c r="E126" s="29">
        <v>1</v>
      </c>
      <c r="F126" s="29">
        <f>Max!$B$3*C126</f>
        <v>50</v>
      </c>
      <c r="G126" s="34"/>
      <c r="H126" s="35"/>
      <c r="I126" s="34">
        <f t="shared" ref="I126:I131" si="8">D126*E126</f>
        <v>4</v>
      </c>
      <c r="J126" s="35">
        <f t="shared" ref="J126:J131" si="9">F126*I126</f>
        <v>200</v>
      </c>
      <c r="K126" s="34"/>
      <c r="L126" s="36"/>
      <c r="R126" s="1">
        <f>I126</f>
        <v>4</v>
      </c>
      <c r="S126" s="1">
        <f>I128</f>
        <v>3</v>
      </c>
      <c r="T126" s="1">
        <f>I128</f>
        <v>3</v>
      </c>
      <c r="U126" s="1">
        <f>I129+I130+I131</f>
        <v>16</v>
      </c>
      <c r="V126">
        <v>0</v>
      </c>
    </row>
    <row r="127" spans="1:27" ht="12.75" customHeight="1">
      <c r="A127" s="70"/>
      <c r="B127" s="27"/>
      <c r="C127" s="28">
        <v>0.6</v>
      </c>
      <c r="D127" s="33">
        <v>3</v>
      </c>
      <c r="E127" s="29">
        <v>1</v>
      </c>
      <c r="F127" s="29">
        <f>Max!$B$3*C127</f>
        <v>60</v>
      </c>
      <c r="G127" s="34"/>
      <c r="H127" s="35"/>
      <c r="I127" s="34">
        <f t="shared" si="8"/>
        <v>3</v>
      </c>
      <c r="J127" s="35">
        <f t="shared" si="9"/>
        <v>180</v>
      </c>
      <c r="K127" s="34"/>
      <c r="L127" s="36"/>
    </row>
    <row r="128" spans="1:27" ht="12.75" customHeight="1">
      <c r="A128" s="70"/>
      <c r="B128" s="27"/>
      <c r="C128" s="28">
        <v>0.7</v>
      </c>
      <c r="D128" s="33">
        <v>3</v>
      </c>
      <c r="E128" s="29">
        <v>1</v>
      </c>
      <c r="F128" s="29">
        <f>Max!$B$3*C128</f>
        <v>70</v>
      </c>
      <c r="G128" s="34"/>
      <c r="H128" s="35"/>
      <c r="I128" s="34">
        <f t="shared" si="8"/>
        <v>3</v>
      </c>
      <c r="J128" s="35">
        <f t="shared" si="9"/>
        <v>210</v>
      </c>
      <c r="K128" s="34"/>
      <c r="L128" s="36"/>
    </row>
    <row r="129" spans="1:27" ht="12.75" customHeight="1">
      <c r="A129" s="70"/>
      <c r="B129" s="27"/>
      <c r="C129" s="28">
        <v>0.8</v>
      </c>
      <c r="D129" s="33">
        <v>3</v>
      </c>
      <c r="E129" s="29">
        <v>2</v>
      </c>
      <c r="F129" s="29">
        <f>Max!$B$3*C129</f>
        <v>80</v>
      </c>
      <c r="G129" s="34"/>
      <c r="H129" s="35"/>
      <c r="I129" s="34">
        <f t="shared" si="8"/>
        <v>6</v>
      </c>
      <c r="J129" s="35">
        <f t="shared" si="9"/>
        <v>480</v>
      </c>
      <c r="K129" s="34"/>
      <c r="L129" s="36"/>
    </row>
    <row r="130" spans="1:27" ht="12.75" customHeight="1">
      <c r="A130" s="70"/>
      <c r="B130" s="27"/>
      <c r="C130" s="28">
        <v>0.85</v>
      </c>
      <c r="D130" s="33">
        <v>2</v>
      </c>
      <c r="E130" s="29">
        <v>2</v>
      </c>
      <c r="F130" s="29">
        <f>Max!$B$3*C130</f>
        <v>85</v>
      </c>
      <c r="G130" s="34"/>
      <c r="H130" s="35"/>
      <c r="I130" s="34">
        <f t="shared" si="8"/>
        <v>4</v>
      </c>
      <c r="J130" s="35">
        <f t="shared" si="9"/>
        <v>340</v>
      </c>
      <c r="K130" s="34"/>
      <c r="L130" s="36"/>
    </row>
    <row r="131" spans="1:27" ht="12.75" customHeight="1">
      <c r="A131" s="70"/>
      <c r="B131" s="27"/>
      <c r="C131" s="28">
        <v>0.8</v>
      </c>
      <c r="D131" s="33">
        <v>3</v>
      </c>
      <c r="E131" s="29">
        <v>2</v>
      </c>
      <c r="F131" s="29">
        <f>Max!$B$3*C131</f>
        <v>80</v>
      </c>
      <c r="G131" s="34"/>
      <c r="H131" s="35"/>
      <c r="I131" s="34">
        <f t="shared" si="8"/>
        <v>6</v>
      </c>
      <c r="J131" s="35">
        <f t="shared" si="9"/>
        <v>480</v>
      </c>
      <c r="K131" s="34"/>
      <c r="L131" s="36"/>
    </row>
    <row r="132" spans="1:27" ht="12.75" customHeight="1">
      <c r="A132" s="73">
        <v>3</v>
      </c>
      <c r="B132" s="51" t="s">
        <v>18</v>
      </c>
      <c r="C132" s="52">
        <v>0.6</v>
      </c>
      <c r="D132" s="58">
        <v>3</v>
      </c>
      <c r="E132" s="53">
        <v>1</v>
      </c>
      <c r="F132" s="53">
        <f>Max!$B$4*C132</f>
        <v>60</v>
      </c>
      <c r="G132" s="34"/>
      <c r="H132" s="35"/>
      <c r="I132" s="34"/>
      <c r="J132" s="35"/>
      <c r="K132" s="34">
        <f>D132*E132</f>
        <v>3</v>
      </c>
      <c r="L132" s="36">
        <f>F132*K132</f>
        <v>180</v>
      </c>
      <c r="W132">
        <v>0</v>
      </c>
      <c r="X132" s="1">
        <f>K132</f>
        <v>3</v>
      </c>
      <c r="Y132" s="1">
        <f>K133</f>
        <v>3</v>
      </c>
      <c r="Z132" s="1">
        <f>K134+K135</f>
        <v>7</v>
      </c>
      <c r="AA132" s="1">
        <f>K136</f>
        <v>3</v>
      </c>
    </row>
    <row r="133" spans="1:27" ht="12.75" customHeight="1">
      <c r="A133" s="73"/>
      <c r="B133" s="51"/>
      <c r="C133" s="52">
        <v>0.7</v>
      </c>
      <c r="D133" s="58">
        <v>3</v>
      </c>
      <c r="E133" s="53">
        <v>1</v>
      </c>
      <c r="F133" s="53">
        <f>Max!$B$4*C133</f>
        <v>70</v>
      </c>
      <c r="G133" s="34"/>
      <c r="H133" s="35"/>
      <c r="I133" s="34"/>
      <c r="J133" s="35"/>
      <c r="K133" s="34">
        <f>D133*E133</f>
        <v>3</v>
      </c>
      <c r="L133" s="36">
        <f>F133*K133</f>
        <v>210</v>
      </c>
    </row>
    <row r="134" spans="1:27" ht="12.75" customHeight="1">
      <c r="A134" s="73"/>
      <c r="B134" s="51"/>
      <c r="C134" s="52">
        <v>0.8</v>
      </c>
      <c r="D134" s="58">
        <v>3</v>
      </c>
      <c r="E134" s="53">
        <v>1</v>
      </c>
      <c r="F134" s="53">
        <f>Max!$B$4*C134</f>
        <v>80</v>
      </c>
      <c r="G134" s="34"/>
      <c r="H134" s="35"/>
      <c r="I134" s="34"/>
      <c r="J134" s="35"/>
      <c r="K134" s="34">
        <f>D134*E134</f>
        <v>3</v>
      </c>
      <c r="L134" s="36">
        <f>F134*K134</f>
        <v>240</v>
      </c>
    </row>
    <row r="135" spans="1:27" ht="12.75" customHeight="1">
      <c r="A135" s="73"/>
      <c r="B135" s="51"/>
      <c r="C135" s="52">
        <v>0.85</v>
      </c>
      <c r="D135" s="58">
        <v>2</v>
      </c>
      <c r="E135" s="53">
        <v>2</v>
      </c>
      <c r="F135" s="53">
        <f>Max!$B$4*C135</f>
        <v>85</v>
      </c>
      <c r="G135" s="34"/>
      <c r="H135" s="35"/>
      <c r="I135" s="34"/>
      <c r="J135" s="35"/>
      <c r="K135" s="34">
        <f>D135*E135</f>
        <v>4</v>
      </c>
      <c r="L135" s="36">
        <f>F135*K135</f>
        <v>340</v>
      </c>
    </row>
    <row r="136" spans="1:27" ht="12.75" customHeight="1">
      <c r="A136" s="73"/>
      <c r="B136" s="51"/>
      <c r="C136" s="52">
        <v>0.9</v>
      </c>
      <c r="D136" s="58">
        <v>1</v>
      </c>
      <c r="E136" s="53">
        <v>3</v>
      </c>
      <c r="F136" s="53">
        <f>Max!$B$4*C136</f>
        <v>90</v>
      </c>
      <c r="G136" s="34"/>
      <c r="H136" s="35"/>
      <c r="I136" s="34"/>
      <c r="J136" s="35"/>
      <c r="K136" s="34">
        <f>D136*E136</f>
        <v>3</v>
      </c>
      <c r="L136" s="36">
        <f>F136*K136</f>
        <v>270</v>
      </c>
    </row>
    <row r="137" spans="1:27" ht="12.75" customHeight="1">
      <c r="A137" s="74">
        <v>4</v>
      </c>
      <c r="B137" s="110" t="s">
        <v>64</v>
      </c>
      <c r="C137" s="43"/>
      <c r="D137" s="45">
        <v>8</v>
      </c>
      <c r="E137" s="45">
        <v>4</v>
      </c>
      <c r="F137" s="45"/>
      <c r="G137" s="34"/>
      <c r="H137" s="35"/>
      <c r="I137" s="34"/>
      <c r="J137" s="35"/>
      <c r="K137" s="34"/>
      <c r="L137" s="36"/>
    </row>
    <row r="138" spans="1:27" ht="12.75" customHeight="1">
      <c r="A138" s="74">
        <v>5</v>
      </c>
      <c r="B138" s="66" t="s">
        <v>24</v>
      </c>
      <c r="C138" s="43"/>
      <c r="D138" s="44">
        <v>8</v>
      </c>
      <c r="E138" s="45">
        <v>3</v>
      </c>
      <c r="F138" s="45"/>
      <c r="G138" s="34"/>
      <c r="H138" s="35"/>
      <c r="I138" s="34"/>
      <c r="J138" s="35"/>
      <c r="K138" s="34"/>
      <c r="L138" s="36"/>
    </row>
    <row r="139" spans="1:27" ht="12.75" customHeight="1">
      <c r="C139" s="24"/>
      <c r="D139" s="16"/>
      <c r="E139" s="16"/>
      <c r="F139" s="16"/>
      <c r="G139" s="34"/>
      <c r="H139" s="35"/>
      <c r="I139" s="34"/>
      <c r="J139" s="35"/>
      <c r="K139" s="34"/>
      <c r="L139" s="36"/>
    </row>
    <row r="140" spans="1:27" ht="12.75" customHeight="1">
      <c r="A140" s="3" t="s">
        <v>19</v>
      </c>
      <c r="C140" s="69" t="s">
        <v>12</v>
      </c>
      <c r="D140" s="7" t="s">
        <v>13</v>
      </c>
      <c r="E140" s="7" t="s">
        <v>14</v>
      </c>
      <c r="F140" s="7" t="s">
        <v>15</v>
      </c>
      <c r="G140" s="34"/>
      <c r="H140" s="35"/>
      <c r="I140" s="34"/>
      <c r="J140" s="35"/>
      <c r="K140" s="34"/>
      <c r="L140" s="36"/>
    </row>
    <row r="141" spans="1:27" ht="12.75" customHeight="1">
      <c r="A141" s="70">
        <v>1</v>
      </c>
      <c r="B141" s="27" t="s">
        <v>16</v>
      </c>
      <c r="C141" s="28">
        <v>0.5</v>
      </c>
      <c r="D141" s="33">
        <v>5</v>
      </c>
      <c r="E141" s="29">
        <v>1</v>
      </c>
      <c r="F141" s="29">
        <f>Max!$B$3*C141</f>
        <v>50</v>
      </c>
      <c r="G141" s="34"/>
      <c r="H141" s="35"/>
      <c r="I141" s="34">
        <f>D141*E141</f>
        <v>5</v>
      </c>
      <c r="J141" s="35">
        <f>F141*I141</f>
        <v>250</v>
      </c>
      <c r="K141" s="34"/>
      <c r="L141" s="36"/>
      <c r="R141" s="1">
        <f>I141</f>
        <v>5</v>
      </c>
      <c r="S141" s="1">
        <f>I142</f>
        <v>4</v>
      </c>
      <c r="T141" s="1">
        <f>I143</f>
        <v>3</v>
      </c>
      <c r="U141" s="1">
        <f>I144</f>
        <v>8</v>
      </c>
      <c r="V141">
        <v>0</v>
      </c>
    </row>
    <row r="142" spans="1:27" ht="12.75" customHeight="1">
      <c r="A142" s="70"/>
      <c r="B142" s="27"/>
      <c r="C142" s="28">
        <v>0.6</v>
      </c>
      <c r="D142" s="33">
        <v>4</v>
      </c>
      <c r="E142" s="29">
        <v>1</v>
      </c>
      <c r="F142" s="29">
        <f>Max!$B$3*C142</f>
        <v>60</v>
      </c>
      <c r="G142" s="34"/>
      <c r="H142" s="35"/>
      <c r="I142" s="34">
        <f>D142*E142</f>
        <v>4</v>
      </c>
      <c r="J142" s="35">
        <f>F142*I142</f>
        <v>240</v>
      </c>
      <c r="K142" s="34"/>
      <c r="L142" s="36"/>
    </row>
    <row r="143" spans="1:27" ht="12.75" customHeight="1">
      <c r="A143" s="70"/>
      <c r="B143" s="27"/>
      <c r="C143" s="28">
        <v>0.7</v>
      </c>
      <c r="D143" s="33">
        <v>3</v>
      </c>
      <c r="E143" s="29">
        <v>1</v>
      </c>
      <c r="F143" s="29">
        <f>Max!$B$3*C143</f>
        <v>70</v>
      </c>
      <c r="G143" s="34"/>
      <c r="H143" s="35"/>
      <c r="I143" s="34">
        <f>D143*E143</f>
        <v>3</v>
      </c>
      <c r="J143" s="35">
        <f>F143*I143</f>
        <v>210</v>
      </c>
      <c r="K143" s="34"/>
      <c r="L143" s="36"/>
    </row>
    <row r="144" spans="1:27" ht="12.75" customHeight="1">
      <c r="A144" s="70"/>
      <c r="B144" s="27"/>
      <c r="C144" s="28">
        <v>0.8</v>
      </c>
      <c r="D144" s="33">
        <v>2</v>
      </c>
      <c r="E144" s="29">
        <v>4</v>
      </c>
      <c r="F144" s="29">
        <f>Max!$B$3*C144</f>
        <v>80</v>
      </c>
      <c r="G144" s="34"/>
      <c r="H144" s="35"/>
      <c r="I144" s="34">
        <f>D144*E144</f>
        <v>8</v>
      </c>
      <c r="J144" s="35">
        <f>F144*I144</f>
        <v>640</v>
      </c>
      <c r="K144" s="34"/>
      <c r="L144" s="36"/>
    </row>
    <row r="145" spans="1:27" ht="12.75" customHeight="1">
      <c r="A145" s="71">
        <v>2</v>
      </c>
      <c r="B145" s="38" t="s">
        <v>2</v>
      </c>
      <c r="C145" s="39">
        <v>0.5</v>
      </c>
      <c r="D145" s="40">
        <v>5</v>
      </c>
      <c r="E145" s="41">
        <v>1</v>
      </c>
      <c r="F145" s="41">
        <f>Max!$B$2*C145</f>
        <v>50</v>
      </c>
      <c r="G145" s="34">
        <f>D145*E145</f>
        <v>5</v>
      </c>
      <c r="H145" s="35">
        <f>F145*G145</f>
        <v>250</v>
      </c>
      <c r="I145" s="34"/>
      <c r="J145" s="35"/>
      <c r="K145" s="34"/>
      <c r="L145" s="36"/>
      <c r="M145" s="1">
        <f>G145</f>
        <v>5</v>
      </c>
      <c r="N145" s="1">
        <f>G146</f>
        <v>4</v>
      </c>
      <c r="O145" s="1">
        <f>G147</f>
        <v>3</v>
      </c>
      <c r="P145" s="1">
        <f>G148</f>
        <v>8</v>
      </c>
      <c r="Q145">
        <v>0</v>
      </c>
    </row>
    <row r="146" spans="1:27" ht="12.75" customHeight="1">
      <c r="A146" s="71"/>
      <c r="B146" s="38"/>
      <c r="C146" s="39">
        <v>0.6</v>
      </c>
      <c r="D146" s="40">
        <v>4</v>
      </c>
      <c r="E146" s="41">
        <v>1</v>
      </c>
      <c r="F146" s="41">
        <f>Max!$B$2*C146</f>
        <v>60</v>
      </c>
      <c r="G146" s="34">
        <f>D146*E146</f>
        <v>4</v>
      </c>
      <c r="H146" s="35">
        <f>F146*G146</f>
        <v>240</v>
      </c>
      <c r="I146" s="34"/>
      <c r="J146" s="35"/>
      <c r="K146" s="34"/>
      <c r="L146" s="36"/>
    </row>
    <row r="147" spans="1:27" ht="12.75" customHeight="1">
      <c r="A147" s="71"/>
      <c r="B147" s="38"/>
      <c r="C147" s="39">
        <v>0.7</v>
      </c>
      <c r="D147" s="40">
        <v>3</v>
      </c>
      <c r="E147" s="41">
        <v>1</v>
      </c>
      <c r="F147" s="41">
        <f>Max!$B$2*C147</f>
        <v>70</v>
      </c>
      <c r="G147" s="34">
        <f>D147*E147</f>
        <v>3</v>
      </c>
      <c r="H147" s="35">
        <f>F147*G147</f>
        <v>210</v>
      </c>
      <c r="I147" s="34"/>
      <c r="J147" s="35"/>
      <c r="K147" s="34"/>
      <c r="L147" s="36"/>
    </row>
    <row r="148" spans="1:27" ht="12.75" customHeight="1">
      <c r="A148" s="71"/>
      <c r="B148" s="38"/>
      <c r="C148" s="39">
        <v>0.8</v>
      </c>
      <c r="D148" s="40">
        <v>2</v>
      </c>
      <c r="E148" s="41">
        <v>4</v>
      </c>
      <c r="F148" s="41">
        <f>Max!$B$2*C148</f>
        <v>80</v>
      </c>
      <c r="G148" s="34">
        <f>D148*E148</f>
        <v>8</v>
      </c>
      <c r="H148" s="35">
        <f>F148*G148</f>
        <v>640</v>
      </c>
      <c r="I148" s="34"/>
      <c r="J148" s="35"/>
      <c r="K148" s="34"/>
      <c r="L148" s="36"/>
    </row>
    <row r="149" spans="1:27" ht="12.75" customHeight="1">
      <c r="A149" s="70">
        <v>3</v>
      </c>
      <c r="B149" s="27" t="s">
        <v>16</v>
      </c>
      <c r="C149" s="28">
        <v>0.5</v>
      </c>
      <c r="D149" s="33">
        <v>6</v>
      </c>
      <c r="E149" s="29">
        <v>1</v>
      </c>
      <c r="F149" s="29">
        <f>Max!$B$3*C149</f>
        <v>50</v>
      </c>
      <c r="G149" s="34"/>
      <c r="H149" s="35"/>
      <c r="I149" s="34">
        <f>D149*E149</f>
        <v>6</v>
      </c>
      <c r="J149" s="35">
        <f>F149*I149</f>
        <v>300</v>
      </c>
      <c r="K149" s="34"/>
      <c r="L149" s="36"/>
      <c r="R149" s="1">
        <f>I149</f>
        <v>6</v>
      </c>
      <c r="S149" s="1">
        <f>I150+I151</f>
        <v>30</v>
      </c>
      <c r="T149">
        <v>0</v>
      </c>
      <c r="U149">
        <v>0</v>
      </c>
      <c r="V149">
        <v>0</v>
      </c>
    </row>
    <row r="150" spans="1:27" ht="12.75" customHeight="1">
      <c r="A150" s="70"/>
      <c r="B150" s="27"/>
      <c r="C150" s="28">
        <v>0.6</v>
      </c>
      <c r="D150" s="33">
        <v>6</v>
      </c>
      <c r="E150" s="29">
        <v>1</v>
      </c>
      <c r="F150" s="29">
        <f>Max!$B$3*C150</f>
        <v>60</v>
      </c>
      <c r="G150" s="34"/>
      <c r="H150" s="35"/>
      <c r="I150" s="34">
        <f>D150*E150</f>
        <v>6</v>
      </c>
      <c r="J150" s="35">
        <f>F150*I150</f>
        <v>360</v>
      </c>
      <c r="K150" s="34"/>
      <c r="L150" s="36"/>
    </row>
    <row r="151" spans="1:27" ht="12.75" customHeight="1">
      <c r="A151" s="70"/>
      <c r="B151" s="27"/>
      <c r="C151" s="28">
        <v>0.65</v>
      </c>
      <c r="D151" s="33">
        <v>6</v>
      </c>
      <c r="E151" s="29">
        <v>4</v>
      </c>
      <c r="F151" s="29">
        <f>Max!$B$3*C151</f>
        <v>65</v>
      </c>
      <c r="G151" s="34"/>
      <c r="H151" s="35"/>
      <c r="I151" s="34">
        <f>D151*E151</f>
        <v>24</v>
      </c>
      <c r="J151" s="35">
        <f>F151*I151</f>
        <v>1560</v>
      </c>
      <c r="K151" s="34"/>
      <c r="L151" s="36"/>
    </row>
    <row r="152" spans="1:27" ht="12.75" customHeight="1">
      <c r="A152" s="74">
        <v>4</v>
      </c>
      <c r="B152" s="110" t="s">
        <v>58</v>
      </c>
      <c r="C152" s="43"/>
      <c r="D152" s="44">
        <v>8</v>
      </c>
      <c r="E152" s="45">
        <v>4</v>
      </c>
      <c r="F152" s="45"/>
      <c r="G152" s="34"/>
      <c r="H152" s="35"/>
      <c r="I152" s="34"/>
      <c r="J152" s="35"/>
      <c r="K152" s="34"/>
      <c r="L152" s="36"/>
    </row>
    <row r="153" spans="1:27" ht="12.75" customHeight="1">
      <c r="A153" s="46">
        <v>5</v>
      </c>
      <c r="B153" s="47" t="s">
        <v>38</v>
      </c>
      <c r="C153" s="48"/>
      <c r="D153" s="67">
        <v>8</v>
      </c>
      <c r="E153" s="49">
        <v>4</v>
      </c>
      <c r="F153" s="49"/>
      <c r="G153" s="34"/>
      <c r="H153" s="35"/>
      <c r="I153" s="34"/>
      <c r="J153" s="35"/>
      <c r="K153" s="34"/>
      <c r="L153" s="36"/>
    </row>
    <row r="154" spans="1:27" ht="12.75" customHeight="1">
      <c r="C154" s="69"/>
      <c r="D154" s="7"/>
      <c r="E154" s="7"/>
      <c r="F154" s="7"/>
      <c r="G154" s="34"/>
      <c r="H154" s="35"/>
      <c r="I154" s="34"/>
      <c r="J154" s="35"/>
      <c r="K154" s="34"/>
      <c r="L154" s="36"/>
    </row>
    <row r="155" spans="1:27" s="3" customFormat="1" ht="12.75" customHeight="1">
      <c r="B155" s="68"/>
      <c r="C155" s="69"/>
      <c r="D155" s="7"/>
      <c r="E155" s="7"/>
      <c r="F155" s="7"/>
      <c r="G155" s="64">
        <f t="shared" ref="G155:Q155" si="10">SUM(G107:G154)</f>
        <v>74</v>
      </c>
      <c r="H155" s="65">
        <f t="shared" si="10"/>
        <v>4950</v>
      </c>
      <c r="I155" s="64">
        <f t="shared" si="10"/>
        <v>109</v>
      </c>
      <c r="J155" s="65">
        <f t="shared" si="10"/>
        <v>7350</v>
      </c>
      <c r="K155" s="64">
        <f t="shared" si="10"/>
        <v>26</v>
      </c>
      <c r="L155" s="65">
        <f t="shared" si="10"/>
        <v>1860</v>
      </c>
      <c r="M155" s="5">
        <f t="shared" si="10"/>
        <v>15</v>
      </c>
      <c r="N155" s="5">
        <f t="shared" si="10"/>
        <v>13</v>
      </c>
      <c r="O155" s="5">
        <f t="shared" si="10"/>
        <v>26</v>
      </c>
      <c r="P155" s="5">
        <f t="shared" si="10"/>
        <v>20</v>
      </c>
      <c r="Q155" s="120">
        <f t="shared" si="10"/>
        <v>0</v>
      </c>
      <c r="R155" s="5">
        <f>SUM(R111:R154)</f>
        <v>20</v>
      </c>
      <c r="S155" s="5">
        <f>SUM(S111:S154)</f>
        <v>41</v>
      </c>
      <c r="T155" s="5">
        <f>SUM(T111:T154)</f>
        <v>9</v>
      </c>
      <c r="U155" s="5">
        <f>SUM(U111:U154)</f>
        <v>39</v>
      </c>
      <c r="V155" s="3">
        <f>SUM(V111:V154)</f>
        <v>0</v>
      </c>
      <c r="W155" s="5">
        <f>SUM(W123:W154)</f>
        <v>3</v>
      </c>
      <c r="X155" s="5">
        <f>SUM(X123:X154)</f>
        <v>7</v>
      </c>
      <c r="Y155" s="5">
        <f>SUM(Y123:Y154)</f>
        <v>6</v>
      </c>
      <c r="Z155" s="3">
        <f>SUM(Z123:Z154)</f>
        <v>7</v>
      </c>
      <c r="AA155" s="3">
        <f>SUM(AA123:AA154)</f>
        <v>3</v>
      </c>
    </row>
    <row r="156" spans="1:27" ht="12.75" customHeight="1">
      <c r="A156" s="3" t="s">
        <v>23</v>
      </c>
      <c r="B156" s="3"/>
      <c r="C156" s="24"/>
      <c r="D156" s="16"/>
      <c r="E156" s="16"/>
      <c r="F156" s="16"/>
      <c r="G156" s="34"/>
      <c r="H156" s="35"/>
      <c r="I156" s="34"/>
      <c r="J156" s="35"/>
      <c r="K156" s="34"/>
      <c r="L156" s="36"/>
      <c r="N156" s="1"/>
    </row>
    <row r="157" spans="1:27" ht="12.75" customHeight="1">
      <c r="A157" s="3" t="s">
        <v>11</v>
      </c>
      <c r="C157" s="69" t="s">
        <v>12</v>
      </c>
      <c r="D157" s="7" t="s">
        <v>13</v>
      </c>
      <c r="E157" s="7" t="s">
        <v>14</v>
      </c>
      <c r="F157" s="7" t="s">
        <v>15</v>
      </c>
      <c r="G157" s="34"/>
      <c r="H157" s="35"/>
      <c r="I157" s="34"/>
      <c r="J157" s="35"/>
      <c r="K157" s="34"/>
      <c r="L157" s="36"/>
    </row>
    <row r="158" spans="1:27" ht="12.75" customHeight="1">
      <c r="A158" s="71">
        <v>1</v>
      </c>
      <c r="B158" s="38" t="s">
        <v>2</v>
      </c>
      <c r="C158" s="39">
        <v>0.55000000000000004</v>
      </c>
      <c r="D158" s="40">
        <v>5</v>
      </c>
      <c r="E158" s="41">
        <v>1</v>
      </c>
      <c r="F158" s="41">
        <f>Max!$B$2*C158</f>
        <v>55.000000000000007</v>
      </c>
      <c r="G158" s="34">
        <f>D158*E158</f>
        <v>5</v>
      </c>
      <c r="H158" s="35">
        <f>F158*G158</f>
        <v>275.00000000000006</v>
      </c>
      <c r="I158" s="34"/>
      <c r="J158" s="35"/>
      <c r="K158" s="34"/>
      <c r="L158" s="36"/>
      <c r="M158" s="1">
        <f>G158</f>
        <v>5</v>
      </c>
      <c r="N158" s="1">
        <f>G159</f>
        <v>4</v>
      </c>
      <c r="O158" s="1">
        <f>G160</f>
        <v>3</v>
      </c>
      <c r="P158" s="1">
        <f>G161</f>
        <v>8</v>
      </c>
      <c r="Q158">
        <v>0</v>
      </c>
    </row>
    <row r="159" spans="1:27" ht="12.75" customHeight="1">
      <c r="A159" s="71"/>
      <c r="B159" s="38"/>
      <c r="C159" s="39">
        <v>0.65</v>
      </c>
      <c r="D159" s="40">
        <v>4</v>
      </c>
      <c r="E159" s="41">
        <v>1</v>
      </c>
      <c r="F159" s="41">
        <f>Max!$B$2*C159</f>
        <v>65</v>
      </c>
      <c r="G159" s="34">
        <f>D159*E159</f>
        <v>4</v>
      </c>
      <c r="H159" s="35">
        <f>F159*G159</f>
        <v>260</v>
      </c>
      <c r="I159" s="34"/>
      <c r="J159" s="35"/>
      <c r="K159" s="34"/>
      <c r="L159" s="36"/>
    </row>
    <row r="160" spans="1:27" ht="12.75" customHeight="1">
      <c r="A160" s="71"/>
      <c r="B160" s="38"/>
      <c r="C160" s="39">
        <v>0.75</v>
      </c>
      <c r="D160" s="40">
        <v>3</v>
      </c>
      <c r="E160" s="41">
        <v>1</v>
      </c>
      <c r="F160" s="41">
        <f>Max!$B$2*C160</f>
        <v>75</v>
      </c>
      <c r="G160" s="34">
        <f>D160*E160</f>
        <v>3</v>
      </c>
      <c r="H160" s="35">
        <f>F160*G160</f>
        <v>225</v>
      </c>
      <c r="I160" s="34"/>
      <c r="J160" s="35"/>
      <c r="K160" s="34"/>
      <c r="L160" s="36"/>
    </row>
    <row r="161" spans="1:22" ht="12.75" customHeight="1">
      <c r="A161" s="71"/>
      <c r="B161" s="38"/>
      <c r="C161" s="39">
        <v>0.85</v>
      </c>
      <c r="D161" s="40">
        <v>2</v>
      </c>
      <c r="E161" s="41">
        <v>4</v>
      </c>
      <c r="F161" s="41">
        <f>Max!$B$2*C161</f>
        <v>85</v>
      </c>
      <c r="G161" s="34">
        <f>D161*E161</f>
        <v>8</v>
      </c>
      <c r="H161" s="35">
        <f>F161*G161</f>
        <v>680</v>
      </c>
      <c r="I161" s="34"/>
      <c r="J161" s="35"/>
      <c r="K161" s="34"/>
      <c r="L161" s="36"/>
    </row>
    <row r="162" spans="1:22" ht="12.75" customHeight="1">
      <c r="A162" s="70">
        <v>2</v>
      </c>
      <c r="B162" s="27" t="s">
        <v>16</v>
      </c>
      <c r="C162" s="28">
        <v>0.5</v>
      </c>
      <c r="D162" s="33">
        <v>5</v>
      </c>
      <c r="E162" s="29">
        <v>1</v>
      </c>
      <c r="F162" s="29">
        <f>Max!$B$3*C162</f>
        <v>50</v>
      </c>
      <c r="G162" s="34"/>
      <c r="H162" s="35"/>
      <c r="I162" s="34">
        <f>D162*E162</f>
        <v>5</v>
      </c>
      <c r="J162" s="35">
        <f>F162*I162</f>
        <v>250</v>
      </c>
      <c r="K162" s="34"/>
      <c r="L162" s="36"/>
      <c r="R162" s="1">
        <f>I162</f>
        <v>5</v>
      </c>
      <c r="S162" s="1">
        <f>I163</f>
        <v>4</v>
      </c>
      <c r="T162" s="1">
        <f>I164+I165</f>
        <v>15</v>
      </c>
      <c r="U162">
        <v>0</v>
      </c>
      <c r="V162">
        <v>0</v>
      </c>
    </row>
    <row r="163" spans="1:22" ht="12.75" customHeight="1">
      <c r="A163" s="70"/>
      <c r="B163" s="27"/>
      <c r="C163" s="28">
        <v>0.6</v>
      </c>
      <c r="D163" s="33">
        <v>4</v>
      </c>
      <c r="E163" s="29">
        <v>1</v>
      </c>
      <c r="F163" s="29">
        <f>Max!$B$3*C163</f>
        <v>60</v>
      </c>
      <c r="G163" s="34"/>
      <c r="H163" s="35"/>
      <c r="I163" s="34">
        <f>D163*E163</f>
        <v>4</v>
      </c>
      <c r="J163" s="35">
        <f>F163*I163</f>
        <v>240</v>
      </c>
      <c r="K163" s="34"/>
      <c r="L163" s="36"/>
    </row>
    <row r="164" spans="1:22" ht="12.75" customHeight="1">
      <c r="A164" s="70"/>
      <c r="B164" s="27"/>
      <c r="C164" s="28">
        <v>0.7</v>
      </c>
      <c r="D164" s="33">
        <v>3</v>
      </c>
      <c r="E164" s="29">
        <v>1</v>
      </c>
      <c r="F164" s="29">
        <f>Max!$B$3*C164</f>
        <v>70</v>
      </c>
      <c r="G164" s="34"/>
      <c r="H164" s="35"/>
      <c r="I164" s="34">
        <f>D164*E164</f>
        <v>3</v>
      </c>
      <c r="J164" s="35">
        <f>F164*I164</f>
        <v>210</v>
      </c>
      <c r="K164" s="34"/>
      <c r="L164" s="36"/>
    </row>
    <row r="165" spans="1:22" ht="12.75" customHeight="1">
      <c r="A165" s="70"/>
      <c r="B165" s="27"/>
      <c r="C165" s="28">
        <v>0.75</v>
      </c>
      <c r="D165" s="33">
        <v>3</v>
      </c>
      <c r="E165" s="29">
        <v>4</v>
      </c>
      <c r="F165" s="29">
        <f>Max!$B$3*C165</f>
        <v>75</v>
      </c>
      <c r="G165" s="34"/>
      <c r="H165" s="35"/>
      <c r="I165" s="34">
        <f>D165*E165</f>
        <v>12</v>
      </c>
      <c r="J165" s="35">
        <f>F165*I165</f>
        <v>900</v>
      </c>
      <c r="K165" s="34"/>
      <c r="L165" s="36"/>
    </row>
    <row r="166" spans="1:22" ht="12.75" customHeight="1">
      <c r="A166" s="71">
        <v>3</v>
      </c>
      <c r="B166" s="38" t="s">
        <v>2</v>
      </c>
      <c r="C166" s="39">
        <v>0.5</v>
      </c>
      <c r="D166" s="40">
        <v>3</v>
      </c>
      <c r="E166" s="41">
        <v>1</v>
      </c>
      <c r="F166" s="41">
        <f>Max!$B$2*C166</f>
        <v>50</v>
      </c>
      <c r="G166" s="34">
        <f>D166*E166</f>
        <v>3</v>
      </c>
      <c r="H166" s="35">
        <f>F166*G166</f>
        <v>150</v>
      </c>
      <c r="I166" s="34"/>
      <c r="J166" s="35"/>
      <c r="K166" s="34"/>
      <c r="L166" s="36"/>
      <c r="M166" s="1">
        <f>G166</f>
        <v>3</v>
      </c>
      <c r="N166" s="1">
        <f>G167</f>
        <v>3</v>
      </c>
      <c r="O166" s="1">
        <f>G168</f>
        <v>6</v>
      </c>
      <c r="P166" s="1">
        <f>G169</f>
        <v>8</v>
      </c>
      <c r="Q166">
        <v>0</v>
      </c>
    </row>
    <row r="167" spans="1:22" ht="12.75" customHeight="1">
      <c r="A167" s="71"/>
      <c r="B167" s="38"/>
      <c r="C167" s="39">
        <v>0.6</v>
      </c>
      <c r="D167" s="40">
        <v>3</v>
      </c>
      <c r="E167" s="41">
        <v>1</v>
      </c>
      <c r="F167" s="41">
        <f>Max!$B$2*C167</f>
        <v>60</v>
      </c>
      <c r="G167" s="34">
        <f>D167*E167</f>
        <v>3</v>
      </c>
      <c r="H167" s="35">
        <f>F167*G167</f>
        <v>180</v>
      </c>
      <c r="I167" s="34"/>
      <c r="J167" s="35"/>
      <c r="K167" s="34"/>
      <c r="L167" s="36"/>
    </row>
    <row r="168" spans="1:22" ht="12.75" customHeight="1">
      <c r="A168" s="71"/>
      <c r="B168" s="38"/>
      <c r="C168" s="39">
        <v>0.7</v>
      </c>
      <c r="D168" s="40">
        <v>3</v>
      </c>
      <c r="E168" s="41">
        <v>2</v>
      </c>
      <c r="F168" s="41">
        <f>Max!$B$2*C168</f>
        <v>70</v>
      </c>
      <c r="G168" s="34">
        <f>D168*E168</f>
        <v>6</v>
      </c>
      <c r="H168" s="35">
        <f>F168*G168</f>
        <v>420</v>
      </c>
      <c r="I168" s="34"/>
      <c r="J168" s="35"/>
      <c r="K168" s="34"/>
      <c r="L168" s="36"/>
    </row>
    <row r="169" spans="1:22" ht="12.75" customHeight="1">
      <c r="A169" s="71"/>
      <c r="B169" s="38"/>
      <c r="C169" s="39">
        <v>0.8</v>
      </c>
      <c r="D169" s="40">
        <v>2</v>
      </c>
      <c r="E169" s="41">
        <v>4</v>
      </c>
      <c r="F169" s="41">
        <f>Max!$B$2*C169</f>
        <v>80</v>
      </c>
      <c r="G169" s="34">
        <f>D169*E169</f>
        <v>8</v>
      </c>
      <c r="H169" s="35">
        <f>F169*G169</f>
        <v>640</v>
      </c>
      <c r="I169" s="34"/>
      <c r="J169" s="35"/>
      <c r="K169" s="34"/>
      <c r="L169" s="36"/>
    </row>
    <row r="170" spans="1:22" ht="12.75" customHeight="1">
      <c r="A170" s="72">
        <v>4</v>
      </c>
      <c r="B170" s="112" t="s">
        <v>63</v>
      </c>
      <c r="C170" s="55"/>
      <c r="D170" s="59">
        <v>6</v>
      </c>
      <c r="E170" s="56">
        <v>5</v>
      </c>
      <c r="F170" s="56"/>
      <c r="G170" s="34"/>
      <c r="H170" s="35"/>
      <c r="I170" s="34"/>
      <c r="J170" s="35"/>
      <c r="K170" s="34"/>
      <c r="L170" s="36"/>
    </row>
    <row r="171" spans="1:22" ht="12.75" customHeight="1">
      <c r="A171" s="72">
        <v>5</v>
      </c>
      <c r="B171" s="54" t="s">
        <v>26</v>
      </c>
      <c r="C171" s="55"/>
      <c r="D171" s="59">
        <v>4</v>
      </c>
      <c r="E171" s="56">
        <v>5</v>
      </c>
      <c r="F171" s="56"/>
      <c r="G171" s="34"/>
      <c r="H171" s="35"/>
      <c r="I171" s="34"/>
      <c r="J171" s="35"/>
      <c r="K171" s="34"/>
      <c r="L171" s="36"/>
    </row>
    <row r="172" spans="1:22" ht="12.75" customHeight="1">
      <c r="A172" s="46">
        <v>6</v>
      </c>
      <c r="B172" s="47" t="s">
        <v>25</v>
      </c>
      <c r="C172" s="48"/>
      <c r="D172" s="67">
        <v>5</v>
      </c>
      <c r="E172" s="49">
        <v>5</v>
      </c>
      <c r="F172" s="49"/>
      <c r="G172" s="34"/>
      <c r="H172" s="35"/>
      <c r="I172" s="34"/>
      <c r="J172" s="35"/>
      <c r="K172" s="34"/>
      <c r="L172" s="36"/>
    </row>
    <row r="173" spans="1:22" ht="12.75" customHeight="1">
      <c r="C173" s="24"/>
      <c r="D173" s="16"/>
      <c r="E173" s="16"/>
      <c r="F173" s="16"/>
      <c r="G173" s="34"/>
      <c r="H173" s="35"/>
      <c r="I173" s="34"/>
      <c r="J173" s="35"/>
      <c r="K173" s="34"/>
      <c r="L173" s="36"/>
    </row>
    <row r="174" spans="1:22" ht="12.75" customHeight="1">
      <c r="A174" s="3" t="s">
        <v>17</v>
      </c>
      <c r="C174" s="69" t="s">
        <v>12</v>
      </c>
      <c r="D174" s="7" t="s">
        <v>13</v>
      </c>
      <c r="E174" s="7" t="s">
        <v>14</v>
      </c>
      <c r="F174" s="7" t="s">
        <v>15</v>
      </c>
      <c r="G174" s="34"/>
      <c r="H174" s="35"/>
      <c r="I174" s="34"/>
      <c r="J174" s="35"/>
      <c r="K174" s="34"/>
      <c r="L174" s="36"/>
    </row>
    <row r="175" spans="1:22" ht="12.75" customHeight="1">
      <c r="A175" s="70">
        <v>1</v>
      </c>
      <c r="B175" s="27" t="s">
        <v>16</v>
      </c>
      <c r="C175" s="28">
        <v>0.5</v>
      </c>
      <c r="D175" s="33">
        <v>5</v>
      </c>
      <c r="E175" s="29">
        <v>1</v>
      </c>
      <c r="F175" s="29">
        <f>Max!$B$3*C175</f>
        <v>50</v>
      </c>
      <c r="G175" s="34"/>
      <c r="H175" s="35"/>
      <c r="I175" s="34">
        <f>D175*E175</f>
        <v>5</v>
      </c>
      <c r="J175" s="35">
        <f>F175*I175</f>
        <v>250</v>
      </c>
      <c r="K175" s="34"/>
      <c r="L175" s="36"/>
      <c r="R175" s="1">
        <f>I175</f>
        <v>5</v>
      </c>
      <c r="S175" s="1">
        <f>I176</f>
        <v>4</v>
      </c>
      <c r="T175" s="1">
        <f>I177</f>
        <v>3</v>
      </c>
      <c r="U175" s="1">
        <f>I178+I179</f>
        <v>12</v>
      </c>
      <c r="V175" s="1">
        <v>0</v>
      </c>
    </row>
    <row r="176" spans="1:22" ht="12.75" customHeight="1">
      <c r="A176" s="70"/>
      <c r="B176" s="27"/>
      <c r="C176" s="28">
        <v>0.6</v>
      </c>
      <c r="D176" s="33">
        <v>4</v>
      </c>
      <c r="E176" s="29">
        <v>1</v>
      </c>
      <c r="F176" s="29">
        <f>Max!$B$3*C176</f>
        <v>60</v>
      </c>
      <c r="G176" s="34"/>
      <c r="H176" s="35"/>
      <c r="I176" s="34">
        <f>D176*E176</f>
        <v>4</v>
      </c>
      <c r="J176" s="35">
        <f>F176*I176</f>
        <v>240</v>
      </c>
      <c r="K176" s="34"/>
      <c r="L176" s="36"/>
    </row>
    <row r="177" spans="1:27" ht="12.75" customHeight="1">
      <c r="A177" s="70"/>
      <c r="B177" s="27"/>
      <c r="C177" s="28">
        <v>0.7</v>
      </c>
      <c r="D177" s="33">
        <v>3</v>
      </c>
      <c r="E177" s="29">
        <v>1</v>
      </c>
      <c r="F177" s="29">
        <f>Max!$B$3*C177</f>
        <v>70</v>
      </c>
      <c r="G177" s="34"/>
      <c r="H177" s="35"/>
      <c r="I177" s="34">
        <f>D177*E177</f>
        <v>3</v>
      </c>
      <c r="J177" s="35">
        <f>F177*I177</f>
        <v>210</v>
      </c>
      <c r="K177" s="34"/>
      <c r="L177" s="36"/>
    </row>
    <row r="178" spans="1:27" ht="12.75" customHeight="1">
      <c r="A178" s="70"/>
      <c r="B178" s="27"/>
      <c r="C178" s="28">
        <v>0.8</v>
      </c>
      <c r="D178" s="33">
        <v>3</v>
      </c>
      <c r="E178" s="29">
        <v>2</v>
      </c>
      <c r="F178" s="29">
        <f>Max!$B$3*C178</f>
        <v>80</v>
      </c>
      <c r="G178" s="34"/>
      <c r="H178" s="35"/>
      <c r="I178" s="34">
        <f>D178*E178</f>
        <v>6</v>
      </c>
      <c r="J178" s="35">
        <f>F178*I178</f>
        <v>480</v>
      </c>
      <c r="K178" s="34"/>
      <c r="L178" s="36"/>
    </row>
    <row r="179" spans="1:27" ht="12.75" customHeight="1">
      <c r="A179" s="70"/>
      <c r="B179" s="27"/>
      <c r="C179" s="28">
        <v>0.85</v>
      </c>
      <c r="D179" s="33">
        <v>2</v>
      </c>
      <c r="E179" s="29">
        <v>3</v>
      </c>
      <c r="F179" s="29">
        <f>Max!$B$3*C179</f>
        <v>85</v>
      </c>
      <c r="G179" s="34"/>
      <c r="H179" s="35"/>
      <c r="I179" s="34">
        <f>D179*E179</f>
        <v>6</v>
      </c>
      <c r="J179" s="35">
        <f>F179*I179</f>
        <v>510</v>
      </c>
      <c r="K179" s="34"/>
      <c r="L179" s="36"/>
    </row>
    <row r="180" spans="1:27" ht="12.75" customHeight="1">
      <c r="A180" s="73">
        <v>2</v>
      </c>
      <c r="B180" s="51" t="s">
        <v>4</v>
      </c>
      <c r="C180" s="52">
        <v>0.5</v>
      </c>
      <c r="D180" s="58">
        <v>4</v>
      </c>
      <c r="E180" s="53">
        <v>1</v>
      </c>
      <c r="F180" s="53">
        <f>Max!$B$4*C180</f>
        <v>50</v>
      </c>
      <c r="G180" s="34"/>
      <c r="H180" s="35"/>
      <c r="I180" s="34"/>
      <c r="J180" s="35"/>
      <c r="K180" s="34">
        <f>D180*E180</f>
        <v>4</v>
      </c>
      <c r="L180" s="36">
        <f>F180*K180</f>
        <v>200</v>
      </c>
      <c r="W180" s="1">
        <f>K180</f>
        <v>4</v>
      </c>
      <c r="X180" s="1">
        <f>K181</f>
        <v>4</v>
      </c>
      <c r="Y180" s="1">
        <f>K182</f>
        <v>6</v>
      </c>
      <c r="Z180" s="1">
        <f>K183+K184</f>
        <v>12</v>
      </c>
      <c r="AA180">
        <v>0</v>
      </c>
    </row>
    <row r="181" spans="1:27" ht="12.75" customHeight="1">
      <c r="A181" s="73"/>
      <c r="B181" s="51"/>
      <c r="C181" s="52">
        <v>0.6</v>
      </c>
      <c r="D181" s="58">
        <v>4</v>
      </c>
      <c r="E181" s="53">
        <v>1</v>
      </c>
      <c r="F181" s="53">
        <f>Max!$B$4*C181</f>
        <v>60</v>
      </c>
      <c r="G181" s="34"/>
      <c r="H181" s="35"/>
      <c r="I181" s="34"/>
      <c r="J181" s="35"/>
      <c r="K181" s="34">
        <f>D181*E181</f>
        <v>4</v>
      </c>
      <c r="L181" s="36">
        <f>F181*K181</f>
        <v>240</v>
      </c>
    </row>
    <row r="182" spans="1:27" ht="12.75" customHeight="1">
      <c r="A182" s="73"/>
      <c r="B182" s="51"/>
      <c r="C182" s="52">
        <v>0.7</v>
      </c>
      <c r="D182" s="58">
        <v>3</v>
      </c>
      <c r="E182" s="53">
        <v>2</v>
      </c>
      <c r="F182" s="53">
        <f>Max!$B$4*C182</f>
        <v>70</v>
      </c>
      <c r="G182" s="34"/>
      <c r="H182" s="35"/>
      <c r="I182" s="34"/>
      <c r="J182" s="35"/>
      <c r="K182" s="34">
        <f>D182*E182</f>
        <v>6</v>
      </c>
      <c r="L182" s="36">
        <f>F182*K182</f>
        <v>420</v>
      </c>
    </row>
    <row r="183" spans="1:27" ht="12.75" customHeight="1">
      <c r="A183" s="73"/>
      <c r="B183" s="51"/>
      <c r="C183" s="52">
        <v>0.8</v>
      </c>
      <c r="D183" s="58">
        <v>3</v>
      </c>
      <c r="E183" s="53">
        <v>2</v>
      </c>
      <c r="F183" s="53">
        <f>Max!$B$4*C183</f>
        <v>80</v>
      </c>
      <c r="G183" s="34"/>
      <c r="H183" s="35"/>
      <c r="I183" s="34"/>
      <c r="J183" s="35"/>
      <c r="K183" s="34">
        <f>D183*E183</f>
        <v>6</v>
      </c>
      <c r="L183" s="36">
        <f>F183*K183</f>
        <v>480</v>
      </c>
    </row>
    <row r="184" spans="1:27" ht="12.75" customHeight="1">
      <c r="A184" s="73"/>
      <c r="B184" s="51"/>
      <c r="C184" s="52">
        <v>0.85</v>
      </c>
      <c r="D184" s="58">
        <v>2</v>
      </c>
      <c r="E184" s="53">
        <v>3</v>
      </c>
      <c r="F184" s="53">
        <f>Max!$B$4*C184</f>
        <v>85</v>
      </c>
      <c r="G184" s="34"/>
      <c r="H184" s="35"/>
      <c r="I184" s="34"/>
      <c r="J184" s="35"/>
      <c r="K184" s="34">
        <f>D184*E184</f>
        <v>6</v>
      </c>
      <c r="L184" s="36">
        <f>F184*K184</f>
        <v>510</v>
      </c>
    </row>
    <row r="185" spans="1:27" ht="12.75" customHeight="1">
      <c r="A185" s="70">
        <v>3</v>
      </c>
      <c r="B185" s="27" t="s">
        <v>16</v>
      </c>
      <c r="C185" s="28">
        <v>0.55000000000000004</v>
      </c>
      <c r="D185" s="33">
        <v>4</v>
      </c>
      <c r="E185" s="29">
        <v>1</v>
      </c>
      <c r="F185" s="29">
        <f>Max!$B$3*C185</f>
        <v>55.000000000000007</v>
      </c>
      <c r="G185" s="34"/>
      <c r="H185" s="35"/>
      <c r="I185" s="34">
        <f>D185*E185</f>
        <v>4</v>
      </c>
      <c r="J185" s="35">
        <f>F185*I185</f>
        <v>220.00000000000003</v>
      </c>
      <c r="K185" s="34"/>
      <c r="L185" s="36"/>
      <c r="R185" s="1">
        <f>I185</f>
        <v>4</v>
      </c>
      <c r="S185" s="1">
        <f>I186</f>
        <v>4</v>
      </c>
      <c r="T185" s="1">
        <f>I187</f>
        <v>16</v>
      </c>
      <c r="U185">
        <v>0</v>
      </c>
      <c r="V185">
        <v>0</v>
      </c>
    </row>
    <row r="186" spans="1:27" ht="12.75" customHeight="1">
      <c r="A186" s="70"/>
      <c r="B186" s="27"/>
      <c r="C186" s="28">
        <v>0.65</v>
      </c>
      <c r="D186" s="33">
        <v>4</v>
      </c>
      <c r="E186" s="29">
        <v>1</v>
      </c>
      <c r="F186" s="29">
        <f>Max!$B$3*C186</f>
        <v>65</v>
      </c>
      <c r="G186" s="34"/>
      <c r="H186" s="35"/>
      <c r="I186" s="34">
        <f>D186*E186</f>
        <v>4</v>
      </c>
      <c r="J186" s="35">
        <f>F186*I186</f>
        <v>260</v>
      </c>
      <c r="K186" s="34"/>
      <c r="L186" s="36"/>
    </row>
    <row r="187" spans="1:27" ht="12.75" customHeight="1">
      <c r="A187" s="70"/>
      <c r="B187" s="27"/>
      <c r="C187" s="28">
        <v>0.75</v>
      </c>
      <c r="D187" s="33">
        <v>4</v>
      </c>
      <c r="E187" s="29">
        <v>4</v>
      </c>
      <c r="F187" s="29">
        <f>Max!$B$3*C187</f>
        <v>75</v>
      </c>
      <c r="G187" s="34"/>
      <c r="H187" s="35"/>
      <c r="I187" s="34">
        <f>D187*E187</f>
        <v>16</v>
      </c>
      <c r="J187" s="35">
        <f>F187*I187</f>
        <v>1200</v>
      </c>
      <c r="K187" s="34"/>
      <c r="L187" s="36"/>
    </row>
    <row r="188" spans="1:27" ht="12.75" customHeight="1">
      <c r="A188" s="74">
        <v>5</v>
      </c>
      <c r="B188" s="110" t="s">
        <v>32</v>
      </c>
      <c r="C188" s="43"/>
      <c r="D188" s="44">
        <v>8</v>
      </c>
      <c r="E188" s="45">
        <v>5</v>
      </c>
      <c r="F188" s="45"/>
      <c r="G188" s="34"/>
      <c r="H188" s="35"/>
      <c r="I188" s="34"/>
      <c r="J188" s="35"/>
      <c r="K188" s="34"/>
      <c r="L188" s="36"/>
      <c r="M188" s="63"/>
      <c r="N188" s="63"/>
      <c r="O188" s="63"/>
      <c r="P188" s="63"/>
    </row>
    <row r="189" spans="1:27" ht="12.75" customHeight="1">
      <c r="A189" s="46">
        <v>6</v>
      </c>
      <c r="B189" s="47" t="s">
        <v>24</v>
      </c>
      <c r="C189" s="48"/>
      <c r="D189" s="67">
        <v>10</v>
      </c>
      <c r="E189" s="49">
        <v>3</v>
      </c>
      <c r="F189" s="49"/>
      <c r="G189" s="34"/>
      <c r="H189" s="35"/>
      <c r="I189" s="34"/>
      <c r="J189" s="35"/>
      <c r="K189" s="34"/>
      <c r="L189" s="36"/>
    </row>
    <row r="191" spans="1:27" ht="12.75" customHeight="1">
      <c r="A191" s="3" t="s">
        <v>19</v>
      </c>
      <c r="C191" s="69" t="s">
        <v>12</v>
      </c>
      <c r="D191" s="7" t="s">
        <v>13</v>
      </c>
      <c r="E191" s="7" t="s">
        <v>14</v>
      </c>
      <c r="F191" s="7" t="s">
        <v>15</v>
      </c>
      <c r="G191" s="34"/>
      <c r="H191" s="35"/>
      <c r="I191" s="34"/>
      <c r="J191" s="35"/>
      <c r="K191" s="34"/>
      <c r="L191" s="36"/>
    </row>
    <row r="192" spans="1:27" ht="12.75" customHeight="1">
      <c r="A192" s="71">
        <v>1</v>
      </c>
      <c r="B192" s="38" t="s">
        <v>2</v>
      </c>
      <c r="C192" s="39">
        <v>0.5</v>
      </c>
      <c r="D192" s="40">
        <v>5</v>
      </c>
      <c r="E192" s="41">
        <v>1</v>
      </c>
      <c r="F192" s="41">
        <f>Max!$B$2*C192</f>
        <v>50</v>
      </c>
      <c r="G192" s="34">
        <f>D192*E192</f>
        <v>5</v>
      </c>
      <c r="H192" s="35">
        <f>F192*G192</f>
        <v>250</v>
      </c>
      <c r="I192" s="34"/>
      <c r="J192" s="35"/>
      <c r="K192" s="34"/>
      <c r="L192" s="36"/>
      <c r="M192" s="1">
        <f>G192</f>
        <v>5</v>
      </c>
      <c r="N192" s="1">
        <f>G193</f>
        <v>4</v>
      </c>
      <c r="O192" s="1">
        <f>G194</f>
        <v>3</v>
      </c>
      <c r="P192" s="1">
        <f>G195</f>
        <v>15</v>
      </c>
      <c r="Q192" s="63">
        <v>0</v>
      </c>
      <c r="R192" s="63"/>
    </row>
    <row r="193" spans="1:33" ht="12.75" customHeight="1">
      <c r="A193" s="71"/>
      <c r="B193" s="38"/>
      <c r="C193" s="39">
        <v>0.6</v>
      </c>
      <c r="D193" s="40">
        <v>4</v>
      </c>
      <c r="E193" s="41">
        <v>1</v>
      </c>
      <c r="F193" s="41">
        <f>Max!$B$2*C193</f>
        <v>60</v>
      </c>
      <c r="G193" s="34">
        <f>D193*E193</f>
        <v>4</v>
      </c>
      <c r="H193" s="35">
        <f>F193*G193</f>
        <v>240</v>
      </c>
      <c r="I193" s="34"/>
      <c r="J193" s="35"/>
      <c r="K193" s="34"/>
      <c r="L193" s="36"/>
      <c r="S193" s="63"/>
    </row>
    <row r="194" spans="1:33" ht="12.75" customHeight="1">
      <c r="A194" s="71"/>
      <c r="B194" s="38"/>
      <c r="C194" s="39">
        <v>0.7</v>
      </c>
      <c r="D194" s="40">
        <v>3</v>
      </c>
      <c r="E194" s="41">
        <v>1</v>
      </c>
      <c r="F194" s="41">
        <f>Max!$B$2*C194</f>
        <v>70</v>
      </c>
      <c r="G194" s="34">
        <f>D194*E194</f>
        <v>3</v>
      </c>
      <c r="H194" s="35">
        <f>F194*G194</f>
        <v>210</v>
      </c>
      <c r="I194" s="34"/>
      <c r="J194" s="35"/>
      <c r="K194" s="34"/>
      <c r="L194" s="36"/>
      <c r="T194" s="63"/>
      <c r="V194" s="63"/>
    </row>
    <row r="195" spans="1:33" ht="12.75" customHeight="1">
      <c r="A195" s="71"/>
      <c r="B195" s="38"/>
      <c r="C195" s="39">
        <v>0.8</v>
      </c>
      <c r="D195" s="40">
        <v>3</v>
      </c>
      <c r="E195" s="41">
        <v>5</v>
      </c>
      <c r="F195" s="41">
        <f>Max!$B$2*C195</f>
        <v>80</v>
      </c>
      <c r="G195" s="34">
        <f>D195*E195</f>
        <v>15</v>
      </c>
      <c r="H195" s="35">
        <f>F195*G195</f>
        <v>1200</v>
      </c>
      <c r="I195" s="34"/>
      <c r="J195" s="35"/>
      <c r="K195" s="34"/>
      <c r="L195" s="36"/>
      <c r="U195" s="63"/>
    </row>
    <row r="196" spans="1:33" ht="12.75" customHeight="1">
      <c r="A196" s="70">
        <v>2</v>
      </c>
      <c r="B196" s="27" t="s">
        <v>16</v>
      </c>
      <c r="C196" s="28">
        <v>0.5</v>
      </c>
      <c r="D196" s="33">
        <v>6</v>
      </c>
      <c r="E196" s="29">
        <v>1</v>
      </c>
      <c r="F196" s="29">
        <f>Max!$B$3*C196</f>
        <v>50</v>
      </c>
      <c r="G196" s="34"/>
      <c r="H196" s="35"/>
      <c r="I196" s="34">
        <f>D196*E196</f>
        <v>6</v>
      </c>
      <c r="J196" s="35">
        <f>F196*I196</f>
        <v>300</v>
      </c>
      <c r="K196" s="34"/>
      <c r="L196" s="36"/>
      <c r="R196" s="1">
        <f>I196</f>
        <v>6</v>
      </c>
      <c r="S196" s="1">
        <f>I197+I198</f>
        <v>30</v>
      </c>
      <c r="T196">
        <v>0</v>
      </c>
      <c r="U196">
        <v>0</v>
      </c>
      <c r="V196">
        <v>0</v>
      </c>
    </row>
    <row r="197" spans="1:33" ht="12.75" customHeight="1">
      <c r="A197" s="70"/>
      <c r="B197" s="27"/>
      <c r="C197" s="28">
        <v>0.6</v>
      </c>
      <c r="D197" s="33">
        <v>6</v>
      </c>
      <c r="E197" s="29">
        <v>1</v>
      </c>
      <c r="F197" s="29">
        <f>Max!$B$3*C197</f>
        <v>60</v>
      </c>
      <c r="G197" s="34"/>
      <c r="H197" s="35"/>
      <c r="I197" s="34">
        <f>D197*E197</f>
        <v>6</v>
      </c>
      <c r="J197" s="35">
        <f>F197*I197</f>
        <v>360</v>
      </c>
      <c r="K197" s="34"/>
      <c r="L197" s="36"/>
    </row>
    <row r="198" spans="1:33" ht="12.75" customHeight="1">
      <c r="A198" s="70"/>
      <c r="B198" s="27"/>
      <c r="C198" s="28">
        <v>0.65</v>
      </c>
      <c r="D198" s="33">
        <v>6</v>
      </c>
      <c r="E198" s="29">
        <v>4</v>
      </c>
      <c r="F198" s="29">
        <f>Max!$B$3*C198</f>
        <v>65</v>
      </c>
      <c r="G198" s="34"/>
      <c r="H198" s="35"/>
      <c r="I198" s="34">
        <f>D198*E198</f>
        <v>24</v>
      </c>
      <c r="J198" s="35">
        <f>F198*I198</f>
        <v>1560</v>
      </c>
      <c r="K198" s="34"/>
      <c r="L198" s="36"/>
    </row>
    <row r="199" spans="1:33" ht="12.75" customHeight="1">
      <c r="A199" s="74">
        <v>3</v>
      </c>
      <c r="B199" s="110" t="s">
        <v>58</v>
      </c>
      <c r="C199" s="43"/>
      <c r="D199" s="44">
        <v>10</v>
      </c>
      <c r="E199" s="45">
        <v>5</v>
      </c>
      <c r="F199" s="45"/>
      <c r="G199" s="34"/>
      <c r="H199" s="35"/>
      <c r="I199" s="34"/>
      <c r="J199" s="35"/>
      <c r="K199" s="34"/>
      <c r="L199" s="36"/>
    </row>
    <row r="200" spans="1:33" ht="12.75" customHeight="1">
      <c r="A200" s="72">
        <v>4</v>
      </c>
      <c r="B200" s="112" t="s">
        <v>30</v>
      </c>
      <c r="C200" s="55"/>
      <c r="D200" s="59">
        <v>6</v>
      </c>
      <c r="E200" s="56">
        <v>4</v>
      </c>
      <c r="F200" s="56"/>
      <c r="G200" s="34"/>
      <c r="H200" s="35"/>
      <c r="I200" s="34"/>
      <c r="J200" s="35"/>
      <c r="K200" s="34"/>
      <c r="L200" s="36"/>
    </row>
    <row r="201" spans="1:33" ht="12.75" customHeight="1">
      <c r="A201" s="3">
        <v>5</v>
      </c>
      <c r="B201" s="111" t="s">
        <v>38</v>
      </c>
      <c r="D201" s="8">
        <v>8</v>
      </c>
      <c r="E201" s="8">
        <v>4</v>
      </c>
      <c r="G201" s="34"/>
      <c r="H201" s="35"/>
      <c r="I201" s="34"/>
      <c r="J201" s="35"/>
      <c r="K201" s="34"/>
      <c r="L201" s="36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</row>
    <row r="202" spans="1:33" s="122" customFormat="1" ht="12.75" customHeight="1">
      <c r="A202" s="3"/>
      <c r="B202" s="68"/>
      <c r="C202" s="69"/>
      <c r="D202" s="7"/>
      <c r="E202" s="7"/>
      <c r="F202" s="7"/>
      <c r="G202" s="64">
        <f t="shared" ref="G202:Q202" si="11">SUM(G158:G201)</f>
        <v>67</v>
      </c>
      <c r="H202" s="65">
        <f t="shared" si="11"/>
        <v>4730</v>
      </c>
      <c r="I202" s="64">
        <f t="shared" si="11"/>
        <v>108</v>
      </c>
      <c r="J202" s="65">
        <f t="shared" si="11"/>
        <v>7190</v>
      </c>
      <c r="K202" s="64">
        <f t="shared" si="11"/>
        <v>26</v>
      </c>
      <c r="L202" s="121">
        <f t="shared" si="11"/>
        <v>1850</v>
      </c>
      <c r="M202" s="5">
        <f t="shared" si="11"/>
        <v>13</v>
      </c>
      <c r="N202" s="5">
        <f t="shared" si="11"/>
        <v>11</v>
      </c>
      <c r="O202" s="5">
        <f t="shared" si="11"/>
        <v>12</v>
      </c>
      <c r="P202" s="5">
        <f t="shared" si="11"/>
        <v>31</v>
      </c>
      <c r="Q202" s="3">
        <f t="shared" si="11"/>
        <v>0</v>
      </c>
      <c r="R202" s="5">
        <f>SUM(R162:R201)</f>
        <v>20</v>
      </c>
      <c r="S202" s="5">
        <f>SUM(S162:S201)</f>
        <v>42</v>
      </c>
      <c r="T202" s="5">
        <f>SUM(T162:T201)</f>
        <v>34</v>
      </c>
      <c r="U202" s="3">
        <f>SUM(U162:U201)</f>
        <v>12</v>
      </c>
      <c r="V202" s="3">
        <f>SUM(V162:V201)</f>
        <v>0</v>
      </c>
      <c r="W202" s="5">
        <f>SUM(W180:W201)</f>
        <v>4</v>
      </c>
      <c r="X202" s="5">
        <f>SUM(X180:X201)</f>
        <v>4</v>
      </c>
      <c r="Y202" s="5">
        <f>SUM(Y180:Y201)</f>
        <v>6</v>
      </c>
      <c r="Z202" s="5">
        <f>SUM(Z180:Z201)</f>
        <v>12</v>
      </c>
      <c r="AA202" s="3">
        <f>SUM(AA180:AA201)</f>
        <v>0</v>
      </c>
      <c r="AB202" s="3"/>
      <c r="AC202" s="3"/>
      <c r="AD202" s="3"/>
      <c r="AE202" s="3"/>
      <c r="AF202" s="3"/>
      <c r="AG202" s="3"/>
    </row>
    <row r="203" spans="1:33" ht="12.75" customHeight="1">
      <c r="C203" s="24"/>
      <c r="D203" s="16"/>
      <c r="E203" s="16"/>
      <c r="F203" s="16"/>
      <c r="G203" s="16"/>
      <c r="H203" s="16"/>
      <c r="I203" s="16"/>
      <c r="J203" s="16"/>
      <c r="K203" s="16"/>
      <c r="L203" s="17"/>
    </row>
    <row r="204" spans="1:33" ht="12.75" customHeight="1">
      <c r="C204" s="24"/>
      <c r="D204" s="16"/>
      <c r="E204" s="16"/>
      <c r="F204" s="16"/>
      <c r="G204" s="16"/>
      <c r="H204" s="16"/>
      <c r="I204" s="16"/>
      <c r="J204" s="16"/>
      <c r="K204" s="16"/>
      <c r="L204" s="17"/>
    </row>
    <row r="205" spans="1:33" ht="12.75" customHeight="1">
      <c r="C205" s="24"/>
      <c r="D205" s="16"/>
      <c r="E205" s="16"/>
      <c r="F205" s="16"/>
      <c r="G205" s="7">
        <f t="shared" ref="G205:AA205" si="12">G202+G155+G104+G54</f>
        <v>268</v>
      </c>
      <c r="H205" s="7">
        <f t="shared" si="12"/>
        <v>18320</v>
      </c>
      <c r="I205" s="7">
        <f t="shared" si="12"/>
        <v>426</v>
      </c>
      <c r="J205" s="7">
        <f t="shared" si="12"/>
        <v>27880</v>
      </c>
      <c r="K205" s="7">
        <f t="shared" si="12"/>
        <v>130</v>
      </c>
      <c r="L205" s="7">
        <f t="shared" si="12"/>
        <v>9110</v>
      </c>
      <c r="M205" s="7">
        <f t="shared" si="12"/>
        <v>51</v>
      </c>
      <c r="N205" s="7">
        <f t="shared" si="12"/>
        <v>44</v>
      </c>
      <c r="O205" s="7">
        <f t="shared" si="12"/>
        <v>102</v>
      </c>
      <c r="P205" s="7">
        <f t="shared" si="12"/>
        <v>71</v>
      </c>
      <c r="Q205" s="7">
        <f t="shared" si="12"/>
        <v>0</v>
      </c>
      <c r="R205" s="7">
        <f t="shared" si="12"/>
        <v>103</v>
      </c>
      <c r="S205" s="7">
        <f t="shared" si="12"/>
        <v>154</v>
      </c>
      <c r="T205" s="7">
        <f t="shared" si="12"/>
        <v>102</v>
      </c>
      <c r="U205" s="7">
        <f t="shared" si="12"/>
        <v>67</v>
      </c>
      <c r="V205" s="7">
        <f t="shared" si="12"/>
        <v>0</v>
      </c>
      <c r="W205" s="7">
        <f t="shared" si="12"/>
        <v>16</v>
      </c>
      <c r="X205" s="7">
        <f t="shared" si="12"/>
        <v>23</v>
      </c>
      <c r="Y205" s="7">
        <f t="shared" si="12"/>
        <v>57</v>
      </c>
      <c r="Z205" s="7">
        <f t="shared" si="12"/>
        <v>31</v>
      </c>
      <c r="AA205" s="7">
        <f t="shared" si="12"/>
        <v>3</v>
      </c>
    </row>
  </sheetData>
  <sheetProtection selectLockedCells="1" selectUnlockedCells="1"/>
  <phoneticPr fontId="9" type="noConversion"/>
  <pageMargins left="0.75" right="0.75" top="1" bottom="1" header="0.51180555555555551" footer="0.5118055555555555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B199"/>
  <sheetViews>
    <sheetView tabSelected="1" topLeftCell="A94" zoomScale="130" zoomScaleNormal="85" zoomScalePageLayoutView="85" workbookViewId="0">
      <selection activeCell="AC107" sqref="AC107"/>
    </sheetView>
  </sheetViews>
  <sheetFormatPr baseColWidth="10" defaultColWidth="8.7109375" defaultRowHeight="12.75" customHeight="1" x14ac:dyDescent="0"/>
  <cols>
    <col min="1" max="1" width="2.140625" style="10" customWidth="1"/>
    <col min="2" max="2" width="28.28515625" style="11" customWidth="1"/>
    <col min="3" max="3" width="11.28515625" style="12" customWidth="1"/>
    <col min="4" max="4" width="11.42578125" style="8" customWidth="1"/>
    <col min="5" max="5" width="10" style="8" customWidth="1"/>
    <col min="6" max="6" width="10.42578125" style="8" customWidth="1"/>
    <col min="7" max="7" width="8.28515625" style="8" hidden="1" customWidth="1"/>
    <col min="8" max="8" width="8" style="8" hidden="1" customWidth="1"/>
    <col min="9" max="9" width="7.28515625" style="8" hidden="1" customWidth="1"/>
    <col min="10" max="10" width="6" style="8" hidden="1" customWidth="1"/>
    <col min="11" max="11" width="7.5703125" style="8" hidden="1" customWidth="1"/>
    <col min="12" max="12" width="7.85546875" style="13" hidden="1" customWidth="1"/>
    <col min="13" max="13" width="8.140625" hidden="1" customWidth="1"/>
    <col min="14" max="14" width="8.7109375" hidden="1" customWidth="1"/>
    <col min="15" max="16" width="9.28515625" hidden="1" customWidth="1"/>
    <col min="17" max="17" width="2" hidden="1" customWidth="1"/>
    <col min="18" max="18" width="8.85546875" hidden="1" customWidth="1"/>
    <col min="19" max="19" width="1.85546875" hidden="1" customWidth="1"/>
    <col min="20" max="20" width="10.85546875" hidden="1" customWidth="1"/>
    <col min="21" max="22" width="11.140625" hidden="1" customWidth="1"/>
    <col min="23" max="23" width="11" hidden="1" customWidth="1"/>
    <col min="24" max="24" width="0.5703125" hidden="1" customWidth="1"/>
    <col min="25" max="25" width="11.140625" hidden="1" customWidth="1"/>
    <col min="26" max="26" width="11.7109375" hidden="1" customWidth="1"/>
    <col min="27" max="27" width="12.140625" hidden="1" customWidth="1"/>
    <col min="28" max="28" width="8.28515625" hidden="1" customWidth="1"/>
    <col min="29" max="29" width="13.140625" customWidth="1"/>
  </cols>
  <sheetData>
    <row r="1" spans="1:27" ht="12.75" customHeight="1">
      <c r="A1" s="14"/>
      <c r="B1" s="14" t="s">
        <v>9</v>
      </c>
      <c r="C1" s="14"/>
      <c r="D1" s="15"/>
      <c r="E1" s="14"/>
      <c r="F1" s="14"/>
      <c r="G1" s="16"/>
      <c r="H1" s="16"/>
      <c r="I1" s="16"/>
      <c r="J1" s="16"/>
      <c r="K1" s="16"/>
      <c r="L1" s="17"/>
    </row>
    <row r="2" spans="1:27" ht="12.75" customHeight="1">
      <c r="B2" s="18" t="s">
        <v>73</v>
      </c>
      <c r="C2" s="19"/>
      <c r="D2" s="20"/>
      <c r="E2" s="20"/>
      <c r="F2" s="20"/>
      <c r="G2" s="20"/>
      <c r="H2" s="20"/>
      <c r="I2" s="16"/>
      <c r="J2" s="16"/>
      <c r="K2" s="16"/>
      <c r="L2" s="17"/>
    </row>
    <row r="3" spans="1:27" ht="12.75" customHeight="1">
      <c r="B3" s="18"/>
      <c r="C3" s="19"/>
      <c r="D3" s="21"/>
      <c r="E3" s="21"/>
      <c r="F3" s="20"/>
      <c r="G3" s="20"/>
      <c r="H3" s="20"/>
      <c r="I3" s="16"/>
      <c r="J3" s="16"/>
      <c r="K3" s="16"/>
      <c r="L3" s="17"/>
    </row>
    <row r="4" spans="1:27" ht="12.75" customHeight="1">
      <c r="A4" s="22"/>
      <c r="B4" s="22"/>
      <c r="C4" s="22"/>
      <c r="D4" s="23"/>
      <c r="E4" s="15"/>
      <c r="F4" s="22"/>
      <c r="G4" s="16"/>
      <c r="H4" s="16"/>
      <c r="I4" s="16"/>
      <c r="J4" s="16"/>
      <c r="K4" s="16"/>
      <c r="L4" s="17"/>
    </row>
    <row r="5" spans="1:27" ht="12.75" customHeight="1">
      <c r="A5" s="10" t="s">
        <v>10</v>
      </c>
      <c r="B5" s="10"/>
      <c r="C5" s="24"/>
      <c r="D5" s="16"/>
      <c r="E5" s="16"/>
      <c r="F5" s="16"/>
      <c r="G5" s="16"/>
      <c r="H5" s="16"/>
      <c r="I5" s="16"/>
      <c r="J5" s="16"/>
      <c r="K5" s="16"/>
      <c r="L5" s="17"/>
      <c r="M5" t="s">
        <v>41</v>
      </c>
      <c r="R5" t="s">
        <v>36</v>
      </c>
      <c r="W5" t="s">
        <v>37</v>
      </c>
    </row>
    <row r="6" spans="1:27" ht="12.75" customHeight="1">
      <c r="A6" s="10" t="s">
        <v>11</v>
      </c>
      <c r="C6" s="25" t="s">
        <v>12</v>
      </c>
      <c r="D6" s="15" t="s">
        <v>13</v>
      </c>
      <c r="E6" s="15" t="s">
        <v>14</v>
      </c>
      <c r="F6" s="15" t="s">
        <v>15</v>
      </c>
      <c r="G6" s="16"/>
      <c r="H6" s="16"/>
      <c r="I6" s="16"/>
      <c r="J6" s="16"/>
      <c r="K6" s="16"/>
      <c r="L6" s="17"/>
      <c r="M6" t="s">
        <v>42</v>
      </c>
      <c r="N6" t="s">
        <v>43</v>
      </c>
      <c r="O6" t="s">
        <v>44</v>
      </c>
      <c r="P6" t="s">
        <v>45</v>
      </c>
      <c r="Q6" t="s">
        <v>46</v>
      </c>
      <c r="R6" t="s">
        <v>42</v>
      </c>
      <c r="S6" t="s">
        <v>43</v>
      </c>
      <c r="T6" t="s">
        <v>44</v>
      </c>
      <c r="U6" t="s">
        <v>45</v>
      </c>
      <c r="V6" t="s">
        <v>46</v>
      </c>
      <c r="W6" t="s">
        <v>42</v>
      </c>
      <c r="X6" t="s">
        <v>43</v>
      </c>
      <c r="Y6" t="s">
        <v>44</v>
      </c>
      <c r="Z6" t="s">
        <v>45</v>
      </c>
      <c r="AA6" t="s">
        <v>46</v>
      </c>
    </row>
    <row r="7" spans="1:27" ht="12.75" customHeight="1">
      <c r="A7" s="26">
        <v>1</v>
      </c>
      <c r="B7" s="27" t="s">
        <v>16</v>
      </c>
      <c r="C7" s="28">
        <v>0.5</v>
      </c>
      <c r="D7" s="29">
        <v>5</v>
      </c>
      <c r="E7" s="29">
        <v>1</v>
      </c>
      <c r="F7" s="29">
        <f>Max!$B$3*C7</f>
        <v>50</v>
      </c>
      <c r="G7" s="30"/>
      <c r="H7" s="31"/>
      <c r="I7" s="30">
        <f>D7*E7</f>
        <v>5</v>
      </c>
      <c r="J7" s="31">
        <f>F7*I7</f>
        <v>250</v>
      </c>
      <c r="K7" s="30"/>
      <c r="L7" s="32"/>
      <c r="R7" s="1">
        <f>I7</f>
        <v>5</v>
      </c>
      <c r="S7" s="1">
        <f>I8</f>
        <v>4</v>
      </c>
      <c r="T7" s="1">
        <f>I9</f>
        <v>3</v>
      </c>
      <c r="U7" s="1">
        <f>I10</f>
        <v>8</v>
      </c>
      <c r="V7">
        <v>0</v>
      </c>
    </row>
    <row r="8" spans="1:27" ht="12.75" customHeight="1">
      <c r="A8" s="26"/>
      <c r="B8" s="27"/>
      <c r="C8" s="28">
        <v>0.6</v>
      </c>
      <c r="D8" s="33">
        <v>4</v>
      </c>
      <c r="E8" s="29">
        <v>1</v>
      </c>
      <c r="F8" s="29">
        <f>Max!$B$3*C8</f>
        <v>60</v>
      </c>
      <c r="G8" s="34"/>
      <c r="H8" s="35"/>
      <c r="I8" s="34">
        <f>D8*E8</f>
        <v>4</v>
      </c>
      <c r="J8" s="35">
        <f>F8*I8</f>
        <v>240</v>
      </c>
      <c r="K8" s="34"/>
      <c r="L8" s="36"/>
    </row>
    <row r="9" spans="1:27" ht="12.75" customHeight="1">
      <c r="A9" s="26"/>
      <c r="B9" s="27"/>
      <c r="C9" s="28">
        <v>0.7</v>
      </c>
      <c r="D9" s="33">
        <v>3</v>
      </c>
      <c r="E9" s="29">
        <v>1</v>
      </c>
      <c r="F9" s="29">
        <f>Max!$B$3*C9</f>
        <v>70</v>
      </c>
      <c r="G9" s="34"/>
      <c r="H9" s="35"/>
      <c r="I9" s="34">
        <f>D9*E9</f>
        <v>3</v>
      </c>
      <c r="J9" s="35">
        <f>F9*I9</f>
        <v>210</v>
      </c>
      <c r="K9" s="34"/>
      <c r="L9" s="36"/>
    </row>
    <row r="10" spans="1:27" ht="12.75" customHeight="1">
      <c r="A10" s="26"/>
      <c r="B10" s="27"/>
      <c r="C10" s="28">
        <v>0.8</v>
      </c>
      <c r="D10" s="29">
        <v>2</v>
      </c>
      <c r="E10" s="29">
        <v>4</v>
      </c>
      <c r="F10" s="29">
        <f>Max!$B$3*C10</f>
        <v>80</v>
      </c>
      <c r="G10" s="34"/>
      <c r="H10" s="35"/>
      <c r="I10" s="34">
        <f>D10*E10</f>
        <v>8</v>
      </c>
      <c r="J10" s="35">
        <f>F10*I10</f>
        <v>640</v>
      </c>
      <c r="K10" s="34"/>
      <c r="L10" s="36"/>
    </row>
    <row r="11" spans="1:27" ht="12.75" customHeight="1">
      <c r="A11" s="37">
        <v>2</v>
      </c>
      <c r="B11" s="38" t="s">
        <v>2</v>
      </c>
      <c r="C11" s="39">
        <v>0.5</v>
      </c>
      <c r="D11" s="40">
        <v>5</v>
      </c>
      <c r="E11" s="41">
        <v>1</v>
      </c>
      <c r="F11" s="41">
        <f>Max!$B$2*C11</f>
        <v>50</v>
      </c>
      <c r="G11" s="34">
        <f>D11*E11</f>
        <v>5</v>
      </c>
      <c r="H11" s="35">
        <f>F11*G11</f>
        <v>250</v>
      </c>
      <c r="I11" s="34"/>
      <c r="J11" s="35"/>
      <c r="K11" s="34"/>
      <c r="L11" s="36"/>
      <c r="M11" s="1">
        <f>G11</f>
        <v>5</v>
      </c>
      <c r="N11" s="1">
        <f>G12</f>
        <v>10</v>
      </c>
      <c r="O11" s="1">
        <f>G13</f>
        <v>27</v>
      </c>
    </row>
    <row r="12" spans="1:27" ht="12.75" customHeight="1">
      <c r="A12" s="37"/>
      <c r="B12" s="38"/>
      <c r="C12" s="39">
        <v>0.6</v>
      </c>
      <c r="D12" s="41">
        <v>5</v>
      </c>
      <c r="E12" s="41">
        <v>2</v>
      </c>
      <c r="F12" s="41">
        <f>Max!$B$2*C12</f>
        <v>60</v>
      </c>
      <c r="G12" s="34">
        <f>D12*E12</f>
        <v>10</v>
      </c>
      <c r="H12" s="35">
        <f>F12*G12</f>
        <v>600</v>
      </c>
      <c r="I12" s="34"/>
      <c r="J12" s="35"/>
      <c r="K12" s="34"/>
      <c r="L12" s="36"/>
    </row>
    <row r="13" spans="1:27" ht="12.75" customHeight="1">
      <c r="A13" s="37"/>
      <c r="B13" s="38"/>
      <c r="C13" s="39">
        <v>0.7</v>
      </c>
      <c r="D13" s="41" t="str">
        <f>2&amp;","&amp;4&amp;","&amp;6&amp;","&amp;7&amp;","&amp;5&amp;","&amp;3</f>
        <v>2,4,6,7,5,3</v>
      </c>
      <c r="E13" s="41">
        <v>1</v>
      </c>
      <c r="F13" s="41">
        <f>Max!$B$2*C13</f>
        <v>70</v>
      </c>
      <c r="G13" s="34">
        <v>27</v>
      </c>
      <c r="H13" s="35">
        <f>F13*G13</f>
        <v>1890</v>
      </c>
      <c r="I13" s="34"/>
      <c r="J13" s="35"/>
      <c r="K13" s="34"/>
      <c r="L13" s="36"/>
    </row>
    <row r="14" spans="1:27" ht="12.75" customHeight="1">
      <c r="A14" s="26">
        <v>3</v>
      </c>
      <c r="B14" s="27" t="s">
        <v>16</v>
      </c>
      <c r="C14" s="28">
        <v>0.55000000000000004</v>
      </c>
      <c r="D14" s="29">
        <v>3</v>
      </c>
      <c r="E14" s="29">
        <v>1</v>
      </c>
      <c r="F14" s="29">
        <f>Max!$B$3*C14</f>
        <v>55.000000000000007</v>
      </c>
      <c r="G14" s="34"/>
      <c r="H14" s="35"/>
      <c r="I14" s="34">
        <f>D14*E14</f>
        <v>3</v>
      </c>
      <c r="J14" s="35">
        <f>F14*I14</f>
        <v>165.00000000000003</v>
      </c>
      <c r="K14" s="34"/>
      <c r="L14" s="36"/>
      <c r="R14" s="1">
        <f>I14</f>
        <v>3</v>
      </c>
      <c r="S14" s="1">
        <f>I15</f>
        <v>3</v>
      </c>
      <c r="T14" s="1">
        <f>I16</f>
        <v>12</v>
      </c>
      <c r="U14">
        <v>0</v>
      </c>
      <c r="V14">
        <v>0</v>
      </c>
    </row>
    <row r="15" spans="1:27" ht="12.75" customHeight="1">
      <c r="A15" s="26"/>
      <c r="B15" s="27"/>
      <c r="C15" s="28">
        <v>0.65</v>
      </c>
      <c r="D15" s="29">
        <v>3</v>
      </c>
      <c r="E15" s="29">
        <v>1</v>
      </c>
      <c r="F15" s="29">
        <f>Max!$B$3*C15</f>
        <v>65</v>
      </c>
      <c r="G15" s="34"/>
      <c r="H15" s="35"/>
      <c r="I15" s="34">
        <f>D15*E15</f>
        <v>3</v>
      </c>
      <c r="J15" s="35">
        <f>F15*I15</f>
        <v>195</v>
      </c>
      <c r="K15" s="34"/>
      <c r="L15" s="36"/>
    </row>
    <row r="16" spans="1:27" ht="12.75" customHeight="1">
      <c r="A16" s="26"/>
      <c r="B16" s="27"/>
      <c r="C16" s="28">
        <v>0.75</v>
      </c>
      <c r="D16" s="29">
        <v>3</v>
      </c>
      <c r="E16" s="29">
        <v>4</v>
      </c>
      <c r="F16" s="29">
        <f>Max!$B$3*C16</f>
        <v>75</v>
      </c>
      <c r="G16" s="34"/>
      <c r="H16" s="35"/>
      <c r="I16" s="34">
        <f>D16*E16</f>
        <v>12</v>
      </c>
      <c r="J16" s="35">
        <f>F16*I16</f>
        <v>900</v>
      </c>
      <c r="K16" s="34"/>
      <c r="L16" s="36"/>
    </row>
    <row r="17" spans="1:27" ht="12.75" customHeight="1">
      <c r="A17" s="42">
        <v>4</v>
      </c>
      <c r="B17" s="111" t="s">
        <v>58</v>
      </c>
      <c r="C17" s="43"/>
      <c r="D17" s="44">
        <v>8</v>
      </c>
      <c r="E17" s="45">
        <v>4</v>
      </c>
      <c r="F17" s="45"/>
      <c r="G17" s="34"/>
      <c r="H17" s="35"/>
      <c r="I17" s="34"/>
      <c r="J17" s="35"/>
      <c r="K17" s="34"/>
      <c r="L17" s="36"/>
    </row>
    <row r="18" spans="1:27" ht="12.75" customHeight="1">
      <c r="A18" s="46">
        <v>5</v>
      </c>
      <c r="B18" s="47" t="s">
        <v>25</v>
      </c>
      <c r="C18" s="48"/>
      <c r="D18" s="49">
        <v>5</v>
      </c>
      <c r="E18" s="49">
        <v>5</v>
      </c>
      <c r="F18" s="49"/>
      <c r="G18" s="34"/>
      <c r="H18" s="35"/>
      <c r="I18" s="34"/>
      <c r="J18" s="35"/>
      <c r="K18" s="34"/>
      <c r="L18" s="36"/>
    </row>
    <row r="19" spans="1:27" ht="12.75" customHeight="1">
      <c r="B19" s="47"/>
      <c r="C19" s="24"/>
      <c r="D19" s="16"/>
      <c r="E19" s="16"/>
      <c r="F19" s="16"/>
      <c r="G19" s="34"/>
      <c r="H19" s="35"/>
      <c r="I19" s="34"/>
      <c r="J19" s="35"/>
      <c r="K19" s="34"/>
      <c r="L19" s="36"/>
    </row>
    <row r="20" spans="1:27" ht="12.75" customHeight="1">
      <c r="C20" s="24"/>
      <c r="D20" s="16"/>
      <c r="E20" s="16"/>
      <c r="F20" s="16"/>
      <c r="G20" s="34"/>
      <c r="H20" s="35"/>
      <c r="I20" s="34"/>
      <c r="J20" s="35"/>
      <c r="K20" s="34"/>
      <c r="L20" s="36"/>
    </row>
    <row r="21" spans="1:27" ht="12.75" customHeight="1">
      <c r="A21" s="10" t="s">
        <v>17</v>
      </c>
      <c r="C21" s="69" t="s">
        <v>12</v>
      </c>
      <c r="D21" s="7" t="s">
        <v>13</v>
      </c>
      <c r="E21" s="7" t="s">
        <v>14</v>
      </c>
      <c r="F21" s="15" t="s">
        <v>15</v>
      </c>
      <c r="G21" s="34"/>
      <c r="H21" s="35"/>
      <c r="I21" s="34"/>
      <c r="J21" s="35"/>
      <c r="K21" s="34"/>
      <c r="L21" s="36"/>
    </row>
    <row r="22" spans="1:27" ht="12.75" customHeight="1">
      <c r="A22" s="50">
        <v>1</v>
      </c>
      <c r="B22" s="51" t="s">
        <v>21</v>
      </c>
      <c r="C22" s="52">
        <v>0.5</v>
      </c>
      <c r="D22" s="53">
        <v>3</v>
      </c>
      <c r="E22" s="53">
        <v>1</v>
      </c>
      <c r="F22" s="53">
        <f>Max!$B$4*C22</f>
        <v>50</v>
      </c>
      <c r="G22" s="34"/>
      <c r="H22" s="35"/>
      <c r="I22" s="34"/>
      <c r="J22" s="35"/>
      <c r="K22" s="34">
        <f>D22*E22</f>
        <v>3</v>
      </c>
      <c r="L22" s="36">
        <f>F22*K22</f>
        <v>150</v>
      </c>
      <c r="W22" s="1">
        <f>K22</f>
        <v>3</v>
      </c>
      <c r="X22" s="1">
        <f>K23</f>
        <v>3</v>
      </c>
      <c r="Y22" s="1">
        <f>K24</f>
        <v>3</v>
      </c>
      <c r="Z22" s="1">
        <f>K25</f>
        <v>8</v>
      </c>
    </row>
    <row r="23" spans="1:27" ht="12.75" customHeight="1">
      <c r="A23" s="50"/>
      <c r="B23" s="51"/>
      <c r="C23" s="52">
        <v>0.6</v>
      </c>
      <c r="D23" s="53">
        <v>3</v>
      </c>
      <c r="E23" s="53">
        <v>1</v>
      </c>
      <c r="F23" s="53">
        <f>Max!$B$4*C23</f>
        <v>60</v>
      </c>
      <c r="G23" s="34"/>
      <c r="H23" s="35"/>
      <c r="I23" s="34"/>
      <c r="J23" s="35"/>
      <c r="K23" s="34">
        <f>D23*E23</f>
        <v>3</v>
      </c>
      <c r="L23" s="36">
        <f>F23*K23</f>
        <v>180</v>
      </c>
    </row>
    <row r="24" spans="1:27" ht="12.75" customHeight="1">
      <c r="A24" s="50"/>
      <c r="B24" s="51"/>
      <c r="C24" s="52">
        <v>0.7</v>
      </c>
      <c r="D24" s="53">
        <v>3</v>
      </c>
      <c r="E24" s="53">
        <v>1</v>
      </c>
      <c r="F24" s="53">
        <f>Max!$B$4*C24</f>
        <v>70</v>
      </c>
      <c r="G24" s="34"/>
      <c r="H24" s="35"/>
      <c r="I24" s="34"/>
      <c r="J24" s="35"/>
      <c r="K24" s="34">
        <f>D24*E24</f>
        <v>3</v>
      </c>
      <c r="L24" s="36">
        <f>F24*K24</f>
        <v>210</v>
      </c>
    </row>
    <row r="25" spans="1:27" ht="12.75" customHeight="1">
      <c r="A25" s="50"/>
      <c r="B25" s="51"/>
      <c r="C25" s="52">
        <v>0.8</v>
      </c>
      <c r="D25" s="53">
        <v>2</v>
      </c>
      <c r="E25" s="53">
        <v>4</v>
      </c>
      <c r="F25" s="53">
        <f>Max!$B$4*C25</f>
        <v>80</v>
      </c>
      <c r="G25" s="34"/>
      <c r="H25" s="35"/>
      <c r="I25" s="34"/>
      <c r="J25" s="35"/>
      <c r="K25" s="34">
        <f>D25*E25</f>
        <v>8</v>
      </c>
      <c r="L25" s="36">
        <f>F25*K25</f>
        <v>640</v>
      </c>
    </row>
    <row r="26" spans="1:27" ht="12.75" customHeight="1">
      <c r="A26" s="26">
        <v>2</v>
      </c>
      <c r="B26" s="27" t="s">
        <v>16</v>
      </c>
      <c r="C26" s="28">
        <v>0.5</v>
      </c>
      <c r="D26" s="29">
        <v>5</v>
      </c>
      <c r="E26" s="29">
        <v>1</v>
      </c>
      <c r="F26" s="29">
        <f>Max!$B$3*C26</f>
        <v>50</v>
      </c>
      <c r="G26" s="34"/>
      <c r="H26" s="35"/>
      <c r="I26" s="34">
        <f t="shared" ref="I26:I31" si="0">D26*E26</f>
        <v>5</v>
      </c>
      <c r="J26" s="35">
        <f t="shared" ref="J26:J31" si="1">F26*I26</f>
        <v>250</v>
      </c>
      <c r="K26" s="34"/>
      <c r="L26" s="36"/>
      <c r="R26" s="1">
        <f>I26</f>
        <v>5</v>
      </c>
      <c r="S26" s="1">
        <f>I27</f>
        <v>4</v>
      </c>
      <c r="T26" s="1">
        <f>I28</f>
        <v>3</v>
      </c>
      <c r="U26" s="1">
        <f>I30+I31+I29</f>
        <v>10</v>
      </c>
      <c r="V26" s="1"/>
    </row>
    <row r="27" spans="1:27" ht="12.75" customHeight="1">
      <c r="A27" s="26"/>
      <c r="B27" s="27"/>
      <c r="C27" s="28">
        <v>0.6</v>
      </c>
      <c r="D27" s="29">
        <v>4</v>
      </c>
      <c r="E27" s="29">
        <v>1</v>
      </c>
      <c r="F27" s="29">
        <f>Max!$B$3*C27</f>
        <v>60</v>
      </c>
      <c r="G27" s="34"/>
      <c r="H27" s="35"/>
      <c r="I27" s="34">
        <f t="shared" si="0"/>
        <v>4</v>
      </c>
      <c r="J27" s="35">
        <f t="shared" si="1"/>
        <v>240</v>
      </c>
      <c r="K27" s="34"/>
      <c r="L27" s="36"/>
    </row>
    <row r="28" spans="1:27" ht="12.75" customHeight="1">
      <c r="A28" s="26"/>
      <c r="B28" s="27"/>
      <c r="C28" s="28">
        <v>0.7</v>
      </c>
      <c r="D28" s="29">
        <v>3</v>
      </c>
      <c r="E28" s="29">
        <v>1</v>
      </c>
      <c r="F28" s="29">
        <f>Max!$B$3*C28</f>
        <v>70</v>
      </c>
      <c r="G28" s="34"/>
      <c r="H28" s="35"/>
      <c r="I28" s="34">
        <f t="shared" si="0"/>
        <v>3</v>
      </c>
      <c r="J28" s="35">
        <f t="shared" si="1"/>
        <v>210</v>
      </c>
      <c r="K28" s="34"/>
      <c r="L28" s="36"/>
    </row>
    <row r="29" spans="1:27" ht="12.75" customHeight="1">
      <c r="A29" s="26"/>
      <c r="B29" s="27"/>
      <c r="C29" s="28">
        <v>0.8</v>
      </c>
      <c r="D29" s="29">
        <v>2</v>
      </c>
      <c r="E29" s="29">
        <v>2</v>
      </c>
      <c r="F29" s="29">
        <f>Max!$B$3*C29</f>
        <v>80</v>
      </c>
      <c r="G29" s="34"/>
      <c r="H29" s="35"/>
      <c r="I29" s="34">
        <f t="shared" si="0"/>
        <v>4</v>
      </c>
      <c r="J29" s="35">
        <f t="shared" si="1"/>
        <v>320</v>
      </c>
      <c r="K29" s="34"/>
      <c r="L29" s="36"/>
    </row>
    <row r="30" spans="1:27" ht="12.75" customHeight="1">
      <c r="A30" s="26"/>
      <c r="B30" s="27"/>
      <c r="C30" s="28">
        <v>0.85</v>
      </c>
      <c r="D30" s="29">
        <v>1</v>
      </c>
      <c r="E30" s="29">
        <v>2</v>
      </c>
      <c r="F30" s="29">
        <f>Max!$B$3*C30</f>
        <v>85</v>
      </c>
      <c r="G30" s="34"/>
      <c r="H30" s="35"/>
      <c r="I30" s="34">
        <f t="shared" si="0"/>
        <v>2</v>
      </c>
      <c r="J30" s="35">
        <f t="shared" si="1"/>
        <v>170</v>
      </c>
      <c r="K30" s="34"/>
      <c r="L30" s="36"/>
    </row>
    <row r="31" spans="1:27" ht="12.75" customHeight="1">
      <c r="A31" s="26"/>
      <c r="B31" s="27"/>
      <c r="C31" s="28">
        <v>0.8</v>
      </c>
      <c r="D31" s="29">
        <v>2</v>
      </c>
      <c r="E31" s="29">
        <v>2</v>
      </c>
      <c r="F31" s="29">
        <f>Max!$B$3*C31</f>
        <v>80</v>
      </c>
      <c r="G31" s="34"/>
      <c r="H31" s="35"/>
      <c r="I31" s="34">
        <f t="shared" si="0"/>
        <v>4</v>
      </c>
      <c r="J31" s="35">
        <f t="shared" si="1"/>
        <v>320</v>
      </c>
      <c r="K31" s="34"/>
      <c r="L31" s="36"/>
    </row>
    <row r="32" spans="1:27" ht="12.75" customHeight="1">
      <c r="A32" s="50">
        <v>3</v>
      </c>
      <c r="B32" s="51" t="s">
        <v>18</v>
      </c>
      <c r="C32" s="52">
        <v>0.6</v>
      </c>
      <c r="D32" s="53">
        <v>3</v>
      </c>
      <c r="E32" s="53">
        <v>1</v>
      </c>
      <c r="F32" s="53">
        <f>Max!$B$4*C32</f>
        <v>60</v>
      </c>
      <c r="G32" s="34"/>
      <c r="H32" s="35"/>
      <c r="I32" s="34"/>
      <c r="J32" s="35"/>
      <c r="K32" s="34">
        <f>D32*E32</f>
        <v>3</v>
      </c>
      <c r="L32" s="36">
        <f>F32*K32</f>
        <v>180</v>
      </c>
      <c r="X32" s="1">
        <f>K32</f>
        <v>3</v>
      </c>
      <c r="Y32" s="1">
        <f>K33</f>
        <v>3</v>
      </c>
      <c r="Z32" s="1">
        <f>K34</f>
        <v>4</v>
      </c>
      <c r="AA32" s="1">
        <f>K35</f>
        <v>3</v>
      </c>
    </row>
    <row r="33" spans="1:21" ht="12.75" customHeight="1">
      <c r="A33" s="50"/>
      <c r="B33" s="51"/>
      <c r="C33" s="52">
        <v>0.7</v>
      </c>
      <c r="D33" s="53">
        <v>3</v>
      </c>
      <c r="E33" s="53">
        <v>1</v>
      </c>
      <c r="F33" s="53">
        <f>Max!$B$4*C33</f>
        <v>70</v>
      </c>
      <c r="G33" s="34"/>
      <c r="H33" s="35"/>
      <c r="I33" s="34"/>
      <c r="J33" s="35"/>
      <c r="K33" s="34">
        <f>D33*E33</f>
        <v>3</v>
      </c>
      <c r="L33" s="36">
        <f>F33*K33</f>
        <v>210</v>
      </c>
    </row>
    <row r="34" spans="1:21" ht="12.75" customHeight="1">
      <c r="A34" s="50"/>
      <c r="B34" s="51"/>
      <c r="C34" s="52">
        <v>0.8</v>
      </c>
      <c r="D34" s="58">
        <v>2</v>
      </c>
      <c r="E34" s="53">
        <v>2</v>
      </c>
      <c r="F34" s="53">
        <f>Max!$B$4*C34</f>
        <v>80</v>
      </c>
      <c r="G34" s="34"/>
      <c r="H34" s="35"/>
      <c r="I34" s="34"/>
      <c r="J34" s="35"/>
      <c r="K34" s="34">
        <f>D34*E34</f>
        <v>4</v>
      </c>
      <c r="L34" s="36">
        <f>F34*K34</f>
        <v>320</v>
      </c>
    </row>
    <row r="35" spans="1:21" ht="12.75" customHeight="1">
      <c r="A35" s="50"/>
      <c r="B35" s="51"/>
      <c r="C35" s="52">
        <v>0.9</v>
      </c>
      <c r="D35" s="53">
        <v>1</v>
      </c>
      <c r="E35" s="53">
        <v>3</v>
      </c>
      <c r="F35" s="53">
        <f>Max!$B$4*C35</f>
        <v>90</v>
      </c>
      <c r="G35" s="34"/>
      <c r="H35" s="35"/>
      <c r="I35" s="34"/>
      <c r="J35" s="35"/>
      <c r="K35" s="34">
        <f>D35*E35</f>
        <v>3</v>
      </c>
      <c r="L35" s="36">
        <f>F35*K35</f>
        <v>270</v>
      </c>
    </row>
    <row r="36" spans="1:21" ht="12.75" customHeight="1">
      <c r="A36" s="57">
        <v>4</v>
      </c>
      <c r="B36" s="110" t="s">
        <v>63</v>
      </c>
      <c r="C36" s="43"/>
      <c r="D36" s="44">
        <v>8</v>
      </c>
      <c r="E36" s="45">
        <v>4</v>
      </c>
      <c r="F36" s="45"/>
      <c r="G36" s="34"/>
      <c r="H36" s="35"/>
      <c r="I36" s="34"/>
      <c r="J36" s="35"/>
      <c r="K36" s="34"/>
      <c r="L36" s="36"/>
    </row>
    <row r="37" spans="1:21" ht="12.75" customHeight="1">
      <c r="A37" s="57">
        <v>5</v>
      </c>
      <c r="B37" s="66" t="s">
        <v>24</v>
      </c>
      <c r="C37" s="43"/>
      <c r="D37" s="45">
        <v>8</v>
      </c>
      <c r="E37" s="45">
        <v>3</v>
      </c>
      <c r="F37" s="45"/>
      <c r="G37" s="34"/>
      <c r="H37" s="35"/>
      <c r="I37" s="34"/>
      <c r="J37" s="35"/>
      <c r="K37" s="34"/>
      <c r="L37" s="36"/>
    </row>
    <row r="38" spans="1:21" ht="12.75" customHeight="1">
      <c r="C38" s="24"/>
      <c r="D38" s="16"/>
      <c r="E38" s="16"/>
      <c r="F38" s="16"/>
      <c r="G38" s="34"/>
      <c r="H38" s="35"/>
      <c r="I38" s="34"/>
      <c r="J38" s="35"/>
      <c r="K38" s="34"/>
      <c r="L38" s="36"/>
    </row>
    <row r="39" spans="1:21" ht="12.75" customHeight="1">
      <c r="A39" s="10" t="s">
        <v>19</v>
      </c>
      <c r="C39" s="69" t="s">
        <v>12</v>
      </c>
      <c r="D39" s="7" t="s">
        <v>13</v>
      </c>
      <c r="E39" s="7" t="s">
        <v>14</v>
      </c>
      <c r="F39" s="15" t="s">
        <v>15</v>
      </c>
      <c r="G39" s="34"/>
      <c r="H39" s="35"/>
      <c r="I39" s="34"/>
      <c r="J39" s="35"/>
      <c r="K39" s="34"/>
      <c r="L39" s="36"/>
    </row>
    <row r="40" spans="1:21" ht="12.75" customHeight="1">
      <c r="A40" s="37">
        <v>1</v>
      </c>
      <c r="B40" s="38" t="s">
        <v>2</v>
      </c>
      <c r="C40" s="39">
        <v>0.55000000000000004</v>
      </c>
      <c r="D40" s="40">
        <v>5</v>
      </c>
      <c r="E40" s="41">
        <v>1</v>
      </c>
      <c r="F40" s="41">
        <f>Max!$B$2*C40</f>
        <v>55.000000000000007</v>
      </c>
      <c r="G40" s="34">
        <f>D40*E40</f>
        <v>5</v>
      </c>
      <c r="H40" s="35">
        <f>F40*G40</f>
        <v>275.00000000000006</v>
      </c>
      <c r="I40" s="34"/>
      <c r="J40" s="35"/>
      <c r="K40" s="34"/>
      <c r="L40" s="36"/>
      <c r="M40" s="1">
        <f>G40</f>
        <v>5</v>
      </c>
      <c r="N40" s="1">
        <f>G41</f>
        <v>4</v>
      </c>
      <c r="O40" s="1">
        <f>G42</f>
        <v>3</v>
      </c>
      <c r="P40" s="1">
        <f>G43</f>
        <v>8</v>
      </c>
    </row>
    <row r="41" spans="1:21" ht="12.75" customHeight="1">
      <c r="A41" s="37"/>
      <c r="B41" s="38"/>
      <c r="C41" s="39">
        <v>0.65</v>
      </c>
      <c r="D41" s="40">
        <v>4</v>
      </c>
      <c r="E41" s="41">
        <v>1</v>
      </c>
      <c r="F41" s="41">
        <f>Max!$B$2*C41</f>
        <v>65</v>
      </c>
      <c r="G41" s="34">
        <f>D41*E41</f>
        <v>4</v>
      </c>
      <c r="H41" s="35">
        <f>F41*G41</f>
        <v>260</v>
      </c>
      <c r="I41" s="34"/>
      <c r="J41" s="35"/>
      <c r="K41" s="34"/>
      <c r="L41" s="36"/>
    </row>
    <row r="42" spans="1:21" ht="12.75" customHeight="1">
      <c r="A42" s="37"/>
      <c r="B42" s="38"/>
      <c r="C42" s="39">
        <v>0.75</v>
      </c>
      <c r="D42" s="40">
        <v>3</v>
      </c>
      <c r="E42" s="41">
        <v>1</v>
      </c>
      <c r="F42" s="41">
        <f>Max!$B$2*C42</f>
        <v>75</v>
      </c>
      <c r="G42" s="34">
        <f>D42*E42</f>
        <v>3</v>
      </c>
      <c r="H42" s="35">
        <f>F42*G42</f>
        <v>225</v>
      </c>
      <c r="I42" s="34"/>
      <c r="J42" s="35"/>
      <c r="K42" s="34"/>
      <c r="L42" s="36"/>
    </row>
    <row r="43" spans="1:21" ht="12.75" customHeight="1">
      <c r="A43" s="37"/>
      <c r="B43" s="38"/>
      <c r="C43" s="39">
        <v>0.85</v>
      </c>
      <c r="D43" s="40">
        <v>2</v>
      </c>
      <c r="E43" s="41">
        <v>4</v>
      </c>
      <c r="F43" s="41">
        <f>Max!$B$2*C43</f>
        <v>85</v>
      </c>
      <c r="G43" s="34">
        <f>D43*E43</f>
        <v>8</v>
      </c>
      <c r="H43" s="35">
        <f>F43*G43</f>
        <v>680</v>
      </c>
      <c r="I43" s="34"/>
      <c r="J43" s="35"/>
      <c r="K43" s="34"/>
      <c r="L43" s="36"/>
    </row>
    <row r="44" spans="1:21" ht="12.75" customHeight="1">
      <c r="A44" s="26">
        <v>2</v>
      </c>
      <c r="B44" s="27" t="s">
        <v>16</v>
      </c>
      <c r="C44" s="28">
        <v>0.5</v>
      </c>
      <c r="D44" s="29">
        <v>5</v>
      </c>
      <c r="E44" s="29">
        <v>1</v>
      </c>
      <c r="F44" s="29">
        <f>Max!$B$3*C44</f>
        <v>50</v>
      </c>
      <c r="G44" s="34"/>
      <c r="H44" s="35"/>
      <c r="I44" s="34">
        <f>D44*E44</f>
        <v>5</v>
      </c>
      <c r="J44" s="35">
        <f>F44*I44</f>
        <v>250</v>
      </c>
      <c r="K44" s="34"/>
      <c r="L44" s="36"/>
      <c r="R44" s="1">
        <f>I44</f>
        <v>5</v>
      </c>
      <c r="S44" s="1">
        <f>I45</f>
        <v>4</v>
      </c>
      <c r="T44" s="1">
        <f>I46</f>
        <v>3</v>
      </c>
      <c r="U44" s="1">
        <f>I47</f>
        <v>12</v>
      </c>
    </row>
    <row r="45" spans="1:21" ht="12.75" customHeight="1">
      <c r="A45" s="26"/>
      <c r="B45" s="27"/>
      <c r="C45" s="28">
        <v>0.6</v>
      </c>
      <c r="D45" s="29">
        <v>4</v>
      </c>
      <c r="E45" s="29">
        <v>1</v>
      </c>
      <c r="F45" s="29">
        <f>Max!$B$3*C45</f>
        <v>60</v>
      </c>
      <c r="G45" s="34"/>
      <c r="H45" s="35"/>
      <c r="I45" s="34">
        <f>D45*E45</f>
        <v>4</v>
      </c>
      <c r="J45" s="35">
        <f>F45*I45</f>
        <v>240</v>
      </c>
      <c r="K45" s="34"/>
      <c r="L45" s="36"/>
    </row>
    <row r="46" spans="1:21" ht="12.75" customHeight="1">
      <c r="A46" s="26"/>
      <c r="B46" s="27"/>
      <c r="C46" s="28">
        <v>0.7</v>
      </c>
      <c r="D46" s="29">
        <v>3</v>
      </c>
      <c r="E46" s="29">
        <v>1</v>
      </c>
      <c r="F46" s="29">
        <f>Max!$B$3*C46</f>
        <v>70</v>
      </c>
      <c r="G46" s="34"/>
      <c r="H46" s="35"/>
      <c r="I46" s="34">
        <f>D46*E46</f>
        <v>3</v>
      </c>
      <c r="J46" s="35">
        <f>F46*I46</f>
        <v>210</v>
      </c>
      <c r="K46" s="34"/>
      <c r="L46" s="36"/>
    </row>
    <row r="47" spans="1:21" ht="12.75" customHeight="1">
      <c r="A47" s="26"/>
      <c r="B47" s="27"/>
      <c r="C47" s="28">
        <v>0.8</v>
      </c>
      <c r="D47" s="29">
        <v>3</v>
      </c>
      <c r="E47" s="29">
        <v>4</v>
      </c>
      <c r="F47" s="29">
        <f>Max!$B$3*C47</f>
        <v>80</v>
      </c>
      <c r="G47" s="34"/>
      <c r="H47" s="35"/>
      <c r="I47" s="34">
        <f>D47*E47</f>
        <v>12</v>
      </c>
      <c r="J47" s="35">
        <f>F47*I47</f>
        <v>960</v>
      </c>
      <c r="K47" s="34"/>
      <c r="L47" s="36"/>
    </row>
    <row r="48" spans="1:21" ht="12.75" customHeight="1">
      <c r="A48" s="37">
        <v>3</v>
      </c>
      <c r="B48" s="38" t="s">
        <v>2</v>
      </c>
      <c r="C48" s="39">
        <v>0.5</v>
      </c>
      <c r="D48" s="40">
        <v>3</v>
      </c>
      <c r="E48" s="41">
        <v>1</v>
      </c>
      <c r="F48" s="41">
        <f>Max!$B$2*C48</f>
        <v>50</v>
      </c>
      <c r="G48" s="34">
        <f>D48*E48</f>
        <v>3</v>
      </c>
      <c r="H48" s="35">
        <f>F48*G48</f>
        <v>150</v>
      </c>
      <c r="I48" s="34"/>
      <c r="J48" s="35"/>
      <c r="K48" s="34"/>
      <c r="L48" s="36"/>
      <c r="M48" s="1">
        <f>G48</f>
        <v>3</v>
      </c>
      <c r="N48" s="1">
        <f>G49</f>
        <v>3</v>
      </c>
      <c r="O48" s="1">
        <f>G50</f>
        <v>3</v>
      </c>
      <c r="P48" s="1">
        <f>G51</f>
        <v>8</v>
      </c>
    </row>
    <row r="49" spans="1:27" ht="12.75" customHeight="1">
      <c r="A49" s="37"/>
      <c r="B49" s="38"/>
      <c r="C49" s="39">
        <v>0.6</v>
      </c>
      <c r="D49" s="40">
        <v>3</v>
      </c>
      <c r="E49" s="41">
        <v>1</v>
      </c>
      <c r="F49" s="41">
        <f>Max!$B$2*C49</f>
        <v>60</v>
      </c>
      <c r="G49" s="34">
        <f>D49*E49</f>
        <v>3</v>
      </c>
      <c r="H49" s="35">
        <f>F49*G49</f>
        <v>180</v>
      </c>
      <c r="I49" s="34"/>
      <c r="J49" s="35"/>
      <c r="K49" s="34"/>
      <c r="L49" s="36"/>
    </row>
    <row r="50" spans="1:27" ht="12.75" customHeight="1">
      <c r="A50" s="37"/>
      <c r="B50" s="38"/>
      <c r="C50" s="39">
        <v>0.7</v>
      </c>
      <c r="D50" s="40">
        <v>3</v>
      </c>
      <c r="E50" s="41">
        <v>1</v>
      </c>
      <c r="F50" s="41">
        <f>Max!$B$2*C50</f>
        <v>70</v>
      </c>
      <c r="G50" s="34">
        <f>D50*E50</f>
        <v>3</v>
      </c>
      <c r="H50" s="35">
        <f>F50*G50</f>
        <v>210</v>
      </c>
      <c r="I50" s="34"/>
      <c r="J50" s="35"/>
      <c r="K50" s="34"/>
      <c r="L50" s="36"/>
    </row>
    <row r="51" spans="1:27" ht="12.75" customHeight="1">
      <c r="A51" s="37"/>
      <c r="B51" s="38"/>
      <c r="C51" s="39">
        <v>0.8</v>
      </c>
      <c r="D51" s="40">
        <v>2</v>
      </c>
      <c r="E51" s="41">
        <v>4</v>
      </c>
      <c r="F51" s="41">
        <f>Max!$B$2*C51</f>
        <v>80</v>
      </c>
      <c r="G51" s="34">
        <f>D51*E51</f>
        <v>8</v>
      </c>
      <c r="H51" s="35">
        <f>F51*G51</f>
        <v>640</v>
      </c>
      <c r="I51" s="34"/>
      <c r="J51" s="35"/>
      <c r="K51" s="34"/>
      <c r="L51" s="36"/>
    </row>
    <row r="52" spans="1:27" s="63" customFormat="1" ht="12.75" customHeight="1">
      <c r="A52" s="42">
        <v>4</v>
      </c>
      <c r="B52" s="54" t="s">
        <v>26</v>
      </c>
      <c r="C52" s="55"/>
      <c r="D52" s="59">
        <v>5</v>
      </c>
      <c r="E52" s="56">
        <v>5</v>
      </c>
      <c r="F52" s="56"/>
      <c r="G52" s="60"/>
      <c r="H52" s="61"/>
      <c r="I52" s="60"/>
      <c r="J52" s="61"/>
      <c r="K52" s="60"/>
      <c r="L52" s="62"/>
    </row>
    <row r="53" spans="1:27" ht="12.75" customHeight="1">
      <c r="A53" s="57">
        <v>5</v>
      </c>
      <c r="B53" s="66" t="s">
        <v>30</v>
      </c>
      <c r="C53" s="43"/>
      <c r="D53" s="45">
        <v>6</v>
      </c>
      <c r="E53" s="45">
        <v>4</v>
      </c>
      <c r="F53" s="45"/>
      <c r="G53" s="34"/>
      <c r="H53" s="35"/>
      <c r="I53" s="34"/>
      <c r="J53" s="35"/>
      <c r="K53" s="34"/>
      <c r="L53" s="36"/>
    </row>
    <row r="54" spans="1:27" ht="12.75" customHeight="1">
      <c r="A54" s="46">
        <v>6</v>
      </c>
      <c r="B54" s="47" t="s">
        <v>38</v>
      </c>
      <c r="C54" s="48"/>
      <c r="D54" s="67">
        <v>8</v>
      </c>
      <c r="E54" s="49">
        <v>4</v>
      </c>
      <c r="F54" s="49"/>
      <c r="G54" s="34"/>
      <c r="H54" s="35"/>
      <c r="I54" s="34"/>
      <c r="J54" s="35"/>
      <c r="K54" s="34"/>
      <c r="L54" s="36"/>
    </row>
    <row r="55" spans="1:27" ht="12.75" customHeight="1">
      <c r="C55" s="25"/>
      <c r="D55" s="15"/>
      <c r="E55" s="15"/>
      <c r="F55" s="15"/>
      <c r="G55" s="34"/>
      <c r="H55" s="35"/>
      <c r="I55" s="34"/>
      <c r="J55" s="35"/>
      <c r="K55" s="34"/>
      <c r="L55" s="36"/>
    </row>
    <row r="56" spans="1:27" ht="12.75" customHeight="1">
      <c r="C56" s="24"/>
      <c r="D56" s="16"/>
      <c r="E56" s="16"/>
      <c r="F56" s="16"/>
      <c r="G56" s="64">
        <f t="shared" ref="G56:L56" si="2">SUM(G7:G55)</f>
        <v>79</v>
      </c>
      <c r="H56" s="65">
        <f t="shared" si="2"/>
        <v>5360</v>
      </c>
      <c r="I56" s="64">
        <f t="shared" si="2"/>
        <v>84</v>
      </c>
      <c r="J56" s="65">
        <f t="shared" si="2"/>
        <v>5770</v>
      </c>
      <c r="K56" s="64">
        <f t="shared" si="2"/>
        <v>30</v>
      </c>
      <c r="L56" s="65">
        <f t="shared" si="2"/>
        <v>2160</v>
      </c>
      <c r="M56" s="1">
        <f>SUM(M11:M55)</f>
        <v>13</v>
      </c>
      <c r="N56" s="1">
        <f>SUM(N11:N55)</f>
        <v>17</v>
      </c>
      <c r="O56" s="1">
        <f>SUM(O11:O55)</f>
        <v>33</v>
      </c>
      <c r="P56">
        <f>SUM(P11:P55)</f>
        <v>16</v>
      </c>
      <c r="R56" s="1">
        <f>SUM(R7:R55)</f>
        <v>18</v>
      </c>
      <c r="S56" s="1">
        <f>SUM(S7:S55)</f>
        <v>15</v>
      </c>
      <c r="T56" s="1">
        <f>SUM(T7:T55)</f>
        <v>21</v>
      </c>
      <c r="U56" s="1">
        <f>SUM(U7:U55)</f>
        <v>30</v>
      </c>
      <c r="W56" s="1">
        <f>SUM(W22:W55)</f>
        <v>3</v>
      </c>
      <c r="X56" s="1">
        <f>SUM(X22:X55)</f>
        <v>6</v>
      </c>
      <c r="Y56" s="1">
        <f>SUM(Y22:Y55)</f>
        <v>6</v>
      </c>
      <c r="Z56">
        <f>SUM(Z22:Z55)</f>
        <v>12</v>
      </c>
      <c r="AA56" s="1">
        <f>SUM(AA22:AA55)</f>
        <v>3</v>
      </c>
    </row>
    <row r="57" spans="1:27" ht="12.75" customHeight="1">
      <c r="A57" s="10" t="s">
        <v>20</v>
      </c>
      <c r="B57" s="10"/>
      <c r="C57" s="24"/>
      <c r="D57" s="16"/>
      <c r="E57" s="16"/>
      <c r="F57" s="16"/>
      <c r="G57" s="34"/>
      <c r="H57" s="35"/>
      <c r="I57" s="34"/>
      <c r="J57" s="35"/>
      <c r="K57" s="34"/>
      <c r="L57" s="36"/>
      <c r="M57" t="s">
        <v>42</v>
      </c>
      <c r="N57" t="s">
        <v>43</v>
      </c>
      <c r="O57" t="s">
        <v>44</v>
      </c>
      <c r="P57" t="s">
        <v>45</v>
      </c>
      <c r="Q57" t="s">
        <v>46</v>
      </c>
      <c r="R57" t="s">
        <v>42</v>
      </c>
      <c r="S57" t="s">
        <v>43</v>
      </c>
      <c r="T57" t="s">
        <v>44</v>
      </c>
      <c r="U57" t="s">
        <v>45</v>
      </c>
      <c r="V57" t="s">
        <v>46</v>
      </c>
      <c r="W57" t="s">
        <v>42</v>
      </c>
      <c r="X57" t="s">
        <v>43</v>
      </c>
      <c r="Y57" t="s">
        <v>44</v>
      </c>
      <c r="Z57" t="s">
        <v>45</v>
      </c>
      <c r="AA57" t="s">
        <v>46</v>
      </c>
    </row>
    <row r="58" spans="1:27" ht="12.75" customHeight="1">
      <c r="A58" s="10" t="s">
        <v>11</v>
      </c>
      <c r="C58" s="25" t="s">
        <v>12</v>
      </c>
      <c r="D58" s="15" t="s">
        <v>13</v>
      </c>
      <c r="E58" s="15" t="s">
        <v>14</v>
      </c>
      <c r="F58" s="15" t="s">
        <v>15</v>
      </c>
      <c r="G58" s="34"/>
      <c r="H58" s="35"/>
      <c r="I58" s="34"/>
      <c r="J58" s="35"/>
      <c r="K58" s="34"/>
      <c r="L58" s="36"/>
    </row>
    <row r="59" spans="1:27" ht="12.75" customHeight="1">
      <c r="A59" s="26">
        <v>1</v>
      </c>
      <c r="B59" s="27" t="s">
        <v>16</v>
      </c>
      <c r="C59" s="28">
        <v>0.55000000000000004</v>
      </c>
      <c r="D59" s="33">
        <v>5</v>
      </c>
      <c r="E59" s="29">
        <v>1</v>
      </c>
      <c r="F59" s="29">
        <f>Max!$B$3*C59</f>
        <v>55.000000000000007</v>
      </c>
      <c r="G59" s="34"/>
      <c r="H59" s="35"/>
      <c r="I59" s="34">
        <f>D59*E59</f>
        <v>5</v>
      </c>
      <c r="J59" s="35">
        <f>F59*I59</f>
        <v>275.00000000000006</v>
      </c>
      <c r="K59" s="34"/>
      <c r="L59" s="36"/>
      <c r="R59" s="1">
        <f>I59</f>
        <v>5</v>
      </c>
      <c r="S59" s="1">
        <f>I60</f>
        <v>4</v>
      </c>
      <c r="T59" s="1">
        <f>I61</f>
        <v>3</v>
      </c>
      <c r="U59" s="1">
        <f>I62</f>
        <v>8</v>
      </c>
      <c r="V59" s="1">
        <v>0</v>
      </c>
    </row>
    <row r="60" spans="1:27" ht="12.75" customHeight="1">
      <c r="A60" s="26"/>
      <c r="B60" s="27"/>
      <c r="C60" s="28">
        <v>0.65</v>
      </c>
      <c r="D60" s="33">
        <v>4</v>
      </c>
      <c r="E60" s="29">
        <v>1</v>
      </c>
      <c r="F60" s="29">
        <f>Max!$B$3*C60</f>
        <v>65</v>
      </c>
      <c r="G60" s="34"/>
      <c r="H60" s="35"/>
      <c r="I60" s="34">
        <f>D60*E60</f>
        <v>4</v>
      </c>
      <c r="J60" s="35">
        <f>F60*I60</f>
        <v>260</v>
      </c>
      <c r="K60" s="34"/>
      <c r="L60" s="36"/>
    </row>
    <row r="61" spans="1:27" ht="12.75" customHeight="1">
      <c r="A61" s="26"/>
      <c r="B61" s="27"/>
      <c r="C61" s="28">
        <v>0.75</v>
      </c>
      <c r="D61" s="33">
        <v>3</v>
      </c>
      <c r="E61" s="29">
        <v>1</v>
      </c>
      <c r="F61" s="29">
        <f>Max!$B$3*C61</f>
        <v>75</v>
      </c>
      <c r="G61" s="34"/>
      <c r="H61" s="35"/>
      <c r="I61" s="34">
        <f>D61*E61</f>
        <v>3</v>
      </c>
      <c r="J61" s="35">
        <f>F61*I61</f>
        <v>225</v>
      </c>
      <c r="K61" s="34"/>
      <c r="L61" s="36"/>
    </row>
    <row r="62" spans="1:27" ht="12.75" customHeight="1">
      <c r="A62" s="26"/>
      <c r="B62" s="27"/>
      <c r="C62" s="28">
        <v>0.85</v>
      </c>
      <c r="D62" s="33">
        <v>2</v>
      </c>
      <c r="E62" s="29">
        <v>4</v>
      </c>
      <c r="F62" s="29">
        <f>Max!$B$3*C62</f>
        <v>85</v>
      </c>
      <c r="G62" s="34"/>
      <c r="H62" s="35"/>
      <c r="I62" s="34">
        <f>D62*E62</f>
        <v>8</v>
      </c>
      <c r="J62" s="35">
        <f>F62*I62</f>
        <v>680</v>
      </c>
      <c r="K62" s="34"/>
      <c r="L62" s="36"/>
    </row>
    <row r="63" spans="1:27" ht="12.75" customHeight="1">
      <c r="A63" s="37">
        <v>2</v>
      </c>
      <c r="B63" s="38" t="s">
        <v>2</v>
      </c>
      <c r="C63" s="39">
        <v>0.5</v>
      </c>
      <c r="D63" s="40">
        <v>5</v>
      </c>
      <c r="E63" s="41">
        <v>1</v>
      </c>
      <c r="F63" s="41">
        <f>Max!$B$2*C63</f>
        <v>50</v>
      </c>
      <c r="G63" s="34">
        <f>D63*E63</f>
        <v>5</v>
      </c>
      <c r="H63" s="35">
        <f>F63*G63</f>
        <v>250</v>
      </c>
      <c r="I63" s="34"/>
      <c r="J63" s="35"/>
      <c r="K63" s="34"/>
      <c r="L63" s="36"/>
      <c r="M63" s="1">
        <f>G63</f>
        <v>5</v>
      </c>
      <c r="N63" s="1">
        <f>G64</f>
        <v>4</v>
      </c>
      <c r="O63" s="1">
        <f>G65</f>
        <v>3</v>
      </c>
      <c r="P63" s="1">
        <f>G66</f>
        <v>8</v>
      </c>
    </row>
    <row r="64" spans="1:27" ht="12.75" customHeight="1">
      <c r="A64" s="37"/>
      <c r="B64" s="38"/>
      <c r="C64" s="39">
        <v>0.6</v>
      </c>
      <c r="D64" s="40">
        <v>4</v>
      </c>
      <c r="E64" s="41">
        <v>1</v>
      </c>
      <c r="F64" s="41">
        <f>Max!$B$2*C64</f>
        <v>60</v>
      </c>
      <c r="G64" s="34">
        <f>D64*E64</f>
        <v>4</v>
      </c>
      <c r="H64" s="35">
        <f>F64*G64</f>
        <v>240</v>
      </c>
      <c r="I64" s="34"/>
      <c r="J64" s="35"/>
      <c r="K64" s="34"/>
      <c r="L64" s="36"/>
    </row>
    <row r="65" spans="1:25" ht="12.75" customHeight="1">
      <c r="A65" s="37"/>
      <c r="B65" s="38"/>
      <c r="C65" s="39">
        <v>0.7</v>
      </c>
      <c r="D65" s="40">
        <v>3</v>
      </c>
      <c r="E65" s="41">
        <v>1</v>
      </c>
      <c r="F65" s="41">
        <f>Max!$B$2*C65</f>
        <v>70</v>
      </c>
      <c r="G65" s="34">
        <f>D65*E65</f>
        <v>3</v>
      </c>
      <c r="H65" s="35">
        <f>F65*G65</f>
        <v>210</v>
      </c>
      <c r="I65" s="34"/>
      <c r="J65" s="35"/>
      <c r="K65" s="34"/>
      <c r="L65" s="36"/>
    </row>
    <row r="66" spans="1:25" ht="12.75" customHeight="1">
      <c r="A66" s="37"/>
      <c r="B66" s="38"/>
      <c r="C66" s="39">
        <v>0.8</v>
      </c>
      <c r="D66" s="40">
        <v>2</v>
      </c>
      <c r="E66" s="41">
        <v>4</v>
      </c>
      <c r="F66" s="41">
        <f>Max!$B$2*C66</f>
        <v>80</v>
      </c>
      <c r="G66" s="34">
        <f>D66*E66</f>
        <v>8</v>
      </c>
      <c r="H66" s="35">
        <f>F66*G66</f>
        <v>640</v>
      </c>
      <c r="I66" s="34"/>
      <c r="J66" s="35"/>
      <c r="K66" s="34"/>
      <c r="L66" s="36"/>
    </row>
    <row r="67" spans="1:25" ht="12.75" customHeight="1">
      <c r="A67" s="26">
        <v>3</v>
      </c>
      <c r="B67" s="27" t="s">
        <v>16</v>
      </c>
      <c r="C67" s="28">
        <v>0.5</v>
      </c>
      <c r="D67" s="33">
        <v>3</v>
      </c>
      <c r="E67" s="29">
        <v>1</v>
      </c>
      <c r="F67" s="29">
        <f>Max!$B$3*C67</f>
        <v>50</v>
      </c>
      <c r="G67" s="34"/>
      <c r="H67" s="35"/>
      <c r="I67" s="34">
        <f>D67*E67</f>
        <v>3</v>
      </c>
      <c r="J67" s="35">
        <f>F67*I67</f>
        <v>150</v>
      </c>
      <c r="K67" s="34"/>
      <c r="L67" s="36"/>
      <c r="R67" s="1">
        <f>I67</f>
        <v>3</v>
      </c>
      <c r="S67" s="1">
        <f>I68</f>
        <v>3</v>
      </c>
      <c r="T67" s="1">
        <f>I69</f>
        <v>3</v>
      </c>
      <c r="U67" s="1">
        <f>I70</f>
        <v>6</v>
      </c>
    </row>
    <row r="68" spans="1:25" ht="12.75" customHeight="1">
      <c r="A68" s="26"/>
      <c r="B68" s="27"/>
      <c r="C68" s="28">
        <v>0.6</v>
      </c>
      <c r="D68" s="33">
        <v>3</v>
      </c>
      <c r="E68" s="29">
        <v>1</v>
      </c>
      <c r="F68" s="29">
        <f>Max!$B$3*C68</f>
        <v>60</v>
      </c>
      <c r="G68" s="34"/>
      <c r="H68" s="35"/>
      <c r="I68" s="34">
        <f>D68*E68</f>
        <v>3</v>
      </c>
      <c r="J68" s="35">
        <f>F68*I68</f>
        <v>180</v>
      </c>
      <c r="K68" s="34"/>
      <c r="L68" s="36"/>
    </row>
    <row r="69" spans="1:25" ht="12.75" customHeight="1">
      <c r="A69" s="26"/>
      <c r="B69" s="27"/>
      <c r="C69" s="28">
        <v>0.7</v>
      </c>
      <c r="D69" s="33">
        <v>3</v>
      </c>
      <c r="E69" s="29">
        <v>1</v>
      </c>
      <c r="F69" s="29">
        <f>Max!$B$3*C69</f>
        <v>70</v>
      </c>
      <c r="G69" s="34"/>
      <c r="H69" s="35"/>
      <c r="I69" s="34">
        <f>D69*E69</f>
        <v>3</v>
      </c>
      <c r="J69" s="35">
        <f>F69*I69</f>
        <v>210</v>
      </c>
      <c r="K69" s="34"/>
      <c r="L69" s="36"/>
    </row>
    <row r="70" spans="1:25" ht="12.75" customHeight="1">
      <c r="A70" s="26"/>
      <c r="B70" s="27"/>
      <c r="C70" s="28">
        <v>0.8</v>
      </c>
      <c r="D70" s="33">
        <v>2</v>
      </c>
      <c r="E70" s="29">
        <v>3</v>
      </c>
      <c r="F70" s="29">
        <f>Max!$B$3*C70</f>
        <v>80</v>
      </c>
      <c r="G70" s="34"/>
      <c r="H70" s="35"/>
      <c r="I70" s="34">
        <f>D70*E70</f>
        <v>6</v>
      </c>
      <c r="J70" s="35">
        <f>F70*I70</f>
        <v>480</v>
      </c>
      <c r="K70" s="34"/>
      <c r="L70" s="36"/>
    </row>
    <row r="71" spans="1:25" ht="12.75" customHeight="1">
      <c r="A71" s="57">
        <v>4</v>
      </c>
      <c r="B71" s="110" t="s">
        <v>58</v>
      </c>
      <c r="C71" s="43"/>
      <c r="D71" s="45">
        <v>8</v>
      </c>
      <c r="E71" s="45">
        <v>4</v>
      </c>
      <c r="F71" s="45"/>
      <c r="G71" s="34"/>
      <c r="H71" s="35"/>
      <c r="I71" s="34"/>
      <c r="J71" s="35"/>
      <c r="K71" s="34"/>
      <c r="L71" s="36"/>
    </row>
    <row r="72" spans="1:25" ht="12.75" customHeight="1">
      <c r="A72" s="46">
        <v>5</v>
      </c>
      <c r="B72" s="47" t="s">
        <v>25</v>
      </c>
      <c r="C72" s="48"/>
      <c r="D72" s="67">
        <v>5</v>
      </c>
      <c r="E72" s="49">
        <v>4</v>
      </c>
      <c r="F72" s="49"/>
      <c r="G72" s="34"/>
      <c r="H72" s="35"/>
      <c r="I72" s="34"/>
      <c r="J72" s="35"/>
      <c r="K72" s="34"/>
      <c r="L72" s="36"/>
    </row>
    <row r="73" spans="1:25" ht="12.75" customHeight="1">
      <c r="C73" s="24"/>
      <c r="D73" s="16"/>
      <c r="E73" s="16"/>
      <c r="F73" s="16"/>
      <c r="G73" s="34"/>
      <c r="H73" s="35"/>
      <c r="I73" s="34"/>
      <c r="J73" s="35"/>
      <c r="K73" s="34"/>
      <c r="L73" s="36"/>
    </row>
    <row r="74" spans="1:25" ht="12.75" customHeight="1">
      <c r="A74" s="10" t="s">
        <v>17</v>
      </c>
      <c r="C74" s="69" t="s">
        <v>12</v>
      </c>
      <c r="D74" s="7" t="s">
        <v>13</v>
      </c>
      <c r="E74" s="7" t="s">
        <v>14</v>
      </c>
      <c r="F74" s="15" t="s">
        <v>15</v>
      </c>
      <c r="G74" s="34"/>
      <c r="H74" s="35"/>
      <c r="I74" s="34"/>
      <c r="J74" s="35"/>
      <c r="K74" s="34"/>
      <c r="L74" s="36"/>
    </row>
    <row r="75" spans="1:25" ht="12.75" customHeight="1">
      <c r="A75" s="50">
        <v>1</v>
      </c>
      <c r="B75" s="51" t="s">
        <v>29</v>
      </c>
      <c r="C75" s="52">
        <v>0.5</v>
      </c>
      <c r="D75" s="58">
        <v>3</v>
      </c>
      <c r="E75" s="53">
        <v>1</v>
      </c>
      <c r="F75" s="53">
        <f>Max!$B$4*C75</f>
        <v>50</v>
      </c>
      <c r="G75" s="34"/>
      <c r="H75" s="35"/>
      <c r="I75" s="34"/>
      <c r="J75" s="35"/>
      <c r="K75" s="34">
        <f>D75*E75</f>
        <v>3</v>
      </c>
      <c r="L75" s="36">
        <f>F75*K75</f>
        <v>150</v>
      </c>
      <c r="W75" s="1">
        <f>K75</f>
        <v>3</v>
      </c>
      <c r="X75" s="1">
        <f>K76</f>
        <v>3</v>
      </c>
      <c r="Y75" s="1">
        <f>K77</f>
        <v>6</v>
      </c>
    </row>
    <row r="76" spans="1:25" ht="12.75" customHeight="1">
      <c r="A76" s="50"/>
      <c r="B76" s="51"/>
      <c r="C76" s="52">
        <v>0.6</v>
      </c>
      <c r="D76" s="58">
        <v>3</v>
      </c>
      <c r="E76" s="53">
        <v>1</v>
      </c>
      <c r="F76" s="53">
        <f>Max!$B$4*C76</f>
        <v>60</v>
      </c>
      <c r="G76" s="34"/>
      <c r="H76" s="35"/>
      <c r="I76" s="34"/>
      <c r="J76" s="35"/>
      <c r="K76" s="34">
        <f>D76*E76</f>
        <v>3</v>
      </c>
      <c r="L76" s="36">
        <f>F76*K76</f>
        <v>180</v>
      </c>
    </row>
    <row r="77" spans="1:25" ht="12.75" customHeight="1">
      <c r="A77" s="50"/>
      <c r="B77" s="51"/>
      <c r="C77" s="52">
        <v>0.7</v>
      </c>
      <c r="D77" s="58">
        <v>2</v>
      </c>
      <c r="E77" s="53">
        <v>3</v>
      </c>
      <c r="F77" s="53">
        <f>Max!$B$4*C77</f>
        <v>70</v>
      </c>
      <c r="G77" s="34"/>
      <c r="H77" s="35"/>
      <c r="I77" s="34"/>
      <c r="J77" s="35"/>
      <c r="K77" s="34">
        <f>D77*E77</f>
        <v>6</v>
      </c>
      <c r="L77" s="36">
        <f>F77*K77</f>
        <v>420</v>
      </c>
    </row>
    <row r="78" spans="1:25" ht="12.75" customHeight="1">
      <c r="A78" s="26">
        <v>2</v>
      </c>
      <c r="B78" s="27" t="s">
        <v>16</v>
      </c>
      <c r="C78" s="28">
        <v>0.5</v>
      </c>
      <c r="D78" s="33">
        <v>4</v>
      </c>
      <c r="E78" s="29">
        <v>1</v>
      </c>
      <c r="F78" s="29">
        <f>Max!$B$3*C78</f>
        <v>50</v>
      </c>
      <c r="G78" s="34"/>
      <c r="H78" s="35"/>
      <c r="I78" s="34">
        <f>D78*E78</f>
        <v>4</v>
      </c>
      <c r="J78" s="35">
        <f>F78*I78</f>
        <v>200</v>
      </c>
      <c r="K78" s="34"/>
      <c r="L78" s="36"/>
      <c r="R78" s="1">
        <f>I78</f>
        <v>4</v>
      </c>
      <c r="S78" s="1">
        <f>I79</f>
        <v>4</v>
      </c>
      <c r="T78" s="1">
        <f>I80+I81</f>
        <v>20</v>
      </c>
      <c r="U78" s="1">
        <v>0</v>
      </c>
      <c r="V78">
        <v>0</v>
      </c>
    </row>
    <row r="79" spans="1:25" ht="12.75" customHeight="1">
      <c r="A79" s="26"/>
      <c r="B79" s="27"/>
      <c r="C79" s="28">
        <v>0.6</v>
      </c>
      <c r="D79" s="33">
        <v>4</v>
      </c>
      <c r="E79" s="29">
        <v>1</v>
      </c>
      <c r="F79" s="29">
        <f>Max!$B$3*C79</f>
        <v>60</v>
      </c>
      <c r="G79" s="34"/>
      <c r="H79" s="35"/>
      <c r="I79" s="34">
        <f>D79*E79</f>
        <v>4</v>
      </c>
      <c r="J79" s="35">
        <f>F79*I79</f>
        <v>240</v>
      </c>
      <c r="K79" s="34"/>
      <c r="L79" s="36"/>
    </row>
    <row r="80" spans="1:25" ht="12.75" customHeight="1">
      <c r="A80" s="26"/>
      <c r="B80" s="27"/>
      <c r="C80" s="28">
        <v>0.7</v>
      </c>
      <c r="D80" s="33">
        <v>4</v>
      </c>
      <c r="E80" s="29">
        <v>1</v>
      </c>
      <c r="F80" s="29">
        <f>Max!$B$3*C80</f>
        <v>70</v>
      </c>
      <c r="G80" s="34"/>
      <c r="H80" s="35"/>
      <c r="I80" s="34">
        <f>D80*E80</f>
        <v>4</v>
      </c>
      <c r="J80" s="35">
        <f>F80*I80</f>
        <v>280</v>
      </c>
      <c r="K80" s="34"/>
      <c r="L80" s="36"/>
    </row>
    <row r="81" spans="1:26" ht="12.75" customHeight="1">
      <c r="A81" s="26"/>
      <c r="B81" s="27"/>
      <c r="C81" s="28">
        <v>0.75</v>
      </c>
      <c r="D81" s="33">
        <v>4</v>
      </c>
      <c r="E81" s="29">
        <v>4</v>
      </c>
      <c r="F81" s="29">
        <f>Max!$B$3*C81</f>
        <v>75</v>
      </c>
      <c r="G81" s="34"/>
      <c r="H81" s="35"/>
      <c r="I81" s="34">
        <f>D81*E81</f>
        <v>16</v>
      </c>
      <c r="J81" s="35">
        <f>F81*I81</f>
        <v>1200</v>
      </c>
      <c r="K81" s="34"/>
      <c r="L81" s="36"/>
    </row>
    <row r="82" spans="1:26" ht="12.75" customHeight="1">
      <c r="A82" s="50">
        <v>3</v>
      </c>
      <c r="B82" s="51" t="s">
        <v>4</v>
      </c>
      <c r="C82" s="52">
        <v>0.55000000000000004</v>
      </c>
      <c r="D82" s="58">
        <v>3</v>
      </c>
      <c r="E82" s="53">
        <v>1</v>
      </c>
      <c r="F82" s="53">
        <f>Max!$B$4*C82</f>
        <v>55.000000000000007</v>
      </c>
      <c r="G82" s="34"/>
      <c r="H82" s="35"/>
      <c r="I82" s="34"/>
      <c r="J82" s="35"/>
      <c r="K82" s="34">
        <f>D82*E82</f>
        <v>3</v>
      </c>
      <c r="L82" s="36">
        <f>F82*K82</f>
        <v>165.00000000000003</v>
      </c>
      <c r="W82" s="1">
        <f>K82</f>
        <v>3</v>
      </c>
      <c r="X82" s="1">
        <f>K83</f>
        <v>3</v>
      </c>
      <c r="Y82" s="1">
        <f>K84</f>
        <v>3</v>
      </c>
      <c r="Z82" s="1">
        <f>K85</f>
        <v>6</v>
      </c>
    </row>
    <row r="83" spans="1:26" ht="12.75" customHeight="1">
      <c r="A83" s="50"/>
      <c r="B83" s="51"/>
      <c r="C83" s="52">
        <v>0.65</v>
      </c>
      <c r="D83" s="58">
        <v>3</v>
      </c>
      <c r="E83" s="53">
        <v>1</v>
      </c>
      <c r="F83" s="53">
        <f>Max!$B$4*C83</f>
        <v>65</v>
      </c>
      <c r="G83" s="34"/>
      <c r="H83" s="35"/>
      <c r="I83" s="34"/>
      <c r="J83" s="35"/>
      <c r="K83" s="34">
        <f>D83*E83</f>
        <v>3</v>
      </c>
      <c r="L83" s="36">
        <f>F83*K83</f>
        <v>195</v>
      </c>
    </row>
    <row r="84" spans="1:26" ht="12.75" customHeight="1">
      <c r="A84" s="50"/>
      <c r="B84" s="51"/>
      <c r="C84" s="52">
        <v>0.75</v>
      </c>
      <c r="D84" s="58">
        <v>3</v>
      </c>
      <c r="E84" s="53">
        <v>1</v>
      </c>
      <c r="F84" s="53">
        <f>Max!$B$4*C84</f>
        <v>75</v>
      </c>
      <c r="G84" s="34"/>
      <c r="H84" s="35"/>
      <c r="I84" s="34"/>
      <c r="J84" s="35"/>
      <c r="K84" s="34">
        <f>D84*E84</f>
        <v>3</v>
      </c>
      <c r="L84" s="36">
        <f>F84*K84</f>
        <v>225</v>
      </c>
    </row>
    <row r="85" spans="1:26" ht="12.75" customHeight="1">
      <c r="A85" s="50"/>
      <c r="B85" s="51"/>
      <c r="C85" s="52">
        <v>0.85</v>
      </c>
      <c r="D85" s="58">
        <v>2</v>
      </c>
      <c r="E85" s="53">
        <v>3</v>
      </c>
      <c r="F85" s="53">
        <f>Max!$B$4*C85</f>
        <v>85</v>
      </c>
      <c r="G85" s="34"/>
      <c r="H85" s="35"/>
      <c r="I85" s="34"/>
      <c r="J85" s="35"/>
      <c r="K85" s="34">
        <f>D85*E85</f>
        <v>6</v>
      </c>
      <c r="L85" s="36">
        <f>F85*K85</f>
        <v>510</v>
      </c>
    </row>
    <row r="86" spans="1:26" ht="12.75" customHeight="1">
      <c r="A86" s="57">
        <v>4</v>
      </c>
      <c r="B86" s="110" t="s">
        <v>64</v>
      </c>
      <c r="C86" s="43"/>
      <c r="D86" s="45">
        <v>6</v>
      </c>
      <c r="E86" s="45">
        <v>4</v>
      </c>
      <c r="F86" s="45"/>
      <c r="G86" s="34"/>
      <c r="H86" s="35"/>
      <c r="I86" s="34"/>
      <c r="J86" s="35"/>
      <c r="K86" s="34"/>
      <c r="L86" s="36"/>
    </row>
    <row r="87" spans="1:26" ht="12.75" customHeight="1">
      <c r="A87" s="57">
        <v>5</v>
      </c>
      <c r="B87" s="110" t="s">
        <v>63</v>
      </c>
      <c r="C87" s="43"/>
      <c r="D87" s="44">
        <v>8</v>
      </c>
      <c r="E87" s="45">
        <v>4</v>
      </c>
      <c r="F87" s="45"/>
      <c r="G87" s="34"/>
      <c r="H87" s="35"/>
      <c r="I87" s="34"/>
      <c r="J87" s="35"/>
      <c r="K87" s="34"/>
      <c r="L87" s="36"/>
    </row>
    <row r="88" spans="1:26" ht="12.75" customHeight="1">
      <c r="A88" s="57">
        <v>6</v>
      </c>
      <c r="B88" s="66" t="s">
        <v>24</v>
      </c>
      <c r="C88" s="43"/>
      <c r="D88" s="44">
        <v>8</v>
      </c>
      <c r="E88" s="45">
        <v>3</v>
      </c>
      <c r="F88" s="45"/>
      <c r="G88" s="34"/>
      <c r="H88" s="35"/>
      <c r="I88" s="34"/>
      <c r="J88" s="35"/>
      <c r="K88" s="34"/>
      <c r="L88" s="36"/>
    </row>
    <row r="89" spans="1:26" ht="12.75" customHeight="1">
      <c r="C89" s="24"/>
      <c r="D89" s="16"/>
      <c r="E89" s="16"/>
      <c r="F89" s="16"/>
      <c r="G89" s="34"/>
      <c r="H89" s="35"/>
      <c r="I89" s="34"/>
      <c r="J89" s="35"/>
      <c r="K89" s="34"/>
      <c r="L89" s="36"/>
    </row>
    <row r="90" spans="1:26" ht="12.75" customHeight="1">
      <c r="A90" s="10" t="s">
        <v>19</v>
      </c>
      <c r="C90" s="69" t="s">
        <v>12</v>
      </c>
      <c r="D90" s="7" t="s">
        <v>13</v>
      </c>
      <c r="E90" s="7" t="s">
        <v>14</v>
      </c>
      <c r="F90" s="15" t="s">
        <v>15</v>
      </c>
      <c r="G90" s="34"/>
      <c r="H90" s="35"/>
      <c r="I90" s="34"/>
      <c r="J90" s="35"/>
      <c r="K90" s="34"/>
      <c r="L90" s="36"/>
    </row>
    <row r="91" spans="1:26" ht="12.75" customHeight="1">
      <c r="A91" s="37">
        <v>1</v>
      </c>
      <c r="B91" s="38" t="s">
        <v>2</v>
      </c>
      <c r="C91" s="39">
        <v>0.5</v>
      </c>
      <c r="D91" s="40">
        <v>5</v>
      </c>
      <c r="E91" s="41">
        <v>1</v>
      </c>
      <c r="F91" s="41">
        <f>Max!$B$2*C91</f>
        <v>50</v>
      </c>
      <c r="G91" s="34">
        <f t="shared" ref="G91:G96" si="3">D91*E91</f>
        <v>5</v>
      </c>
      <c r="H91" s="35">
        <f t="shared" ref="H91:H96" si="4">F91*G91</f>
        <v>250</v>
      </c>
      <c r="I91" s="34"/>
      <c r="J91" s="35"/>
      <c r="K91" s="34"/>
      <c r="L91" s="36"/>
      <c r="M91" s="1">
        <f>G91</f>
        <v>5</v>
      </c>
      <c r="N91" s="1">
        <f>G92</f>
        <v>4</v>
      </c>
      <c r="O91" s="1">
        <f>G93</f>
        <v>3</v>
      </c>
      <c r="P91" s="1">
        <f>G94+G96+G95</f>
        <v>18</v>
      </c>
    </row>
    <row r="92" spans="1:26" ht="12.75" customHeight="1">
      <c r="A92" s="37"/>
      <c r="B92" s="38"/>
      <c r="C92" s="39">
        <v>0.6</v>
      </c>
      <c r="D92" s="40">
        <v>4</v>
      </c>
      <c r="E92" s="41">
        <v>1</v>
      </c>
      <c r="F92" s="41">
        <f>Max!$B$2*C92</f>
        <v>60</v>
      </c>
      <c r="G92" s="34">
        <f t="shared" si="3"/>
        <v>4</v>
      </c>
      <c r="H92" s="35">
        <f t="shared" si="4"/>
        <v>240</v>
      </c>
      <c r="I92" s="34"/>
      <c r="J92" s="35"/>
      <c r="K92" s="34"/>
      <c r="L92" s="36"/>
    </row>
    <row r="93" spans="1:26" ht="12.75" customHeight="1">
      <c r="A93" s="37"/>
      <c r="B93" s="38"/>
      <c r="C93" s="39">
        <v>0.7</v>
      </c>
      <c r="D93" s="40">
        <v>3</v>
      </c>
      <c r="E93" s="41">
        <v>1</v>
      </c>
      <c r="F93" s="41">
        <f>Max!$B$2*C93</f>
        <v>70</v>
      </c>
      <c r="G93" s="34">
        <f t="shared" si="3"/>
        <v>3</v>
      </c>
      <c r="H93" s="35">
        <f t="shared" si="4"/>
        <v>210</v>
      </c>
      <c r="I93" s="34"/>
      <c r="J93" s="35"/>
      <c r="K93" s="34"/>
      <c r="L93" s="36"/>
    </row>
    <row r="94" spans="1:26" ht="12.75" customHeight="1">
      <c r="A94" s="37"/>
      <c r="B94" s="38"/>
      <c r="C94" s="39">
        <v>0.8</v>
      </c>
      <c r="D94" s="40">
        <v>3</v>
      </c>
      <c r="E94" s="41">
        <v>2</v>
      </c>
      <c r="F94" s="41">
        <f>Max!$B$2*C94</f>
        <v>80</v>
      </c>
      <c r="G94" s="34">
        <f t="shared" si="3"/>
        <v>6</v>
      </c>
      <c r="H94" s="35">
        <f t="shared" si="4"/>
        <v>480</v>
      </c>
      <c r="I94" s="34"/>
      <c r="J94" s="35"/>
      <c r="K94" s="34"/>
      <c r="L94" s="36"/>
    </row>
    <row r="95" spans="1:26" ht="12.75" customHeight="1">
      <c r="A95" s="37"/>
      <c r="B95" s="38"/>
      <c r="C95" s="39">
        <v>0.85</v>
      </c>
      <c r="D95" s="40">
        <v>2</v>
      </c>
      <c r="E95" s="41">
        <v>3</v>
      </c>
      <c r="F95" s="41">
        <f>Max!$B$2*C95</f>
        <v>85</v>
      </c>
      <c r="G95" s="34">
        <f t="shared" si="3"/>
        <v>6</v>
      </c>
      <c r="H95" s="35">
        <f t="shared" si="4"/>
        <v>510</v>
      </c>
      <c r="I95" s="34"/>
      <c r="J95" s="35"/>
      <c r="K95" s="34"/>
      <c r="L95" s="36"/>
    </row>
    <row r="96" spans="1:26" ht="12.75" customHeight="1">
      <c r="A96" s="37"/>
      <c r="B96" s="38"/>
      <c r="C96" s="39">
        <v>0.8</v>
      </c>
      <c r="D96" s="40">
        <v>3</v>
      </c>
      <c r="E96" s="41">
        <v>2</v>
      </c>
      <c r="F96" s="41">
        <f>Max!$B$2*C96</f>
        <v>80</v>
      </c>
      <c r="G96" s="34">
        <f t="shared" si="3"/>
        <v>6</v>
      </c>
      <c r="H96" s="35">
        <f t="shared" si="4"/>
        <v>480</v>
      </c>
      <c r="I96" s="34"/>
      <c r="J96" s="35"/>
      <c r="K96" s="34"/>
      <c r="L96" s="36"/>
    </row>
    <row r="97" spans="1:27" ht="12.75" customHeight="1">
      <c r="A97" s="26">
        <v>2</v>
      </c>
      <c r="B97" s="27" t="s">
        <v>16</v>
      </c>
      <c r="C97" s="28">
        <v>0.5</v>
      </c>
      <c r="D97" s="33">
        <v>4</v>
      </c>
      <c r="E97" s="29">
        <v>1</v>
      </c>
      <c r="F97" s="29">
        <f>Max!$B$3*C97</f>
        <v>50</v>
      </c>
      <c r="G97" s="34"/>
      <c r="H97" s="35"/>
      <c r="I97" s="34">
        <f>D97*E97</f>
        <v>4</v>
      </c>
      <c r="J97" s="35">
        <f>F97*I97</f>
        <v>200</v>
      </c>
      <c r="K97" s="34"/>
      <c r="L97" s="36"/>
      <c r="R97" s="1">
        <f>I97</f>
        <v>4</v>
      </c>
      <c r="S97" s="1">
        <f>I98</f>
        <v>3</v>
      </c>
      <c r="T97" s="1">
        <f>I99</f>
        <v>12</v>
      </c>
      <c r="U97" s="1">
        <v>0</v>
      </c>
      <c r="V97">
        <v>0</v>
      </c>
    </row>
    <row r="98" spans="1:27" ht="12.75" customHeight="1">
      <c r="A98" s="26"/>
      <c r="B98" s="27"/>
      <c r="C98" s="28">
        <v>0.6</v>
      </c>
      <c r="D98" s="33">
        <v>3</v>
      </c>
      <c r="E98" s="29">
        <v>1</v>
      </c>
      <c r="F98" s="29">
        <f>Max!$B$3*C98</f>
        <v>60</v>
      </c>
      <c r="G98" s="34"/>
      <c r="H98" s="35"/>
      <c r="I98" s="34">
        <f>D98*E98</f>
        <v>3</v>
      </c>
      <c r="J98" s="35">
        <f>F98*I98</f>
        <v>180</v>
      </c>
      <c r="K98" s="34"/>
      <c r="L98" s="36"/>
      <c r="R98" s="1"/>
      <c r="S98" s="1"/>
      <c r="T98" s="1"/>
      <c r="U98" s="1"/>
    </row>
    <row r="99" spans="1:27" ht="12.75" customHeight="1">
      <c r="A99" s="26"/>
      <c r="B99" s="27"/>
      <c r="C99" s="28">
        <v>0.7</v>
      </c>
      <c r="D99" s="33">
        <v>3</v>
      </c>
      <c r="E99" s="29">
        <v>4</v>
      </c>
      <c r="F99" s="29">
        <f>Max!$B$3*C99</f>
        <v>70</v>
      </c>
      <c r="G99" s="34"/>
      <c r="H99" s="35"/>
      <c r="I99" s="34">
        <f>D99*E99</f>
        <v>12</v>
      </c>
      <c r="J99" s="35">
        <f>F99*I99</f>
        <v>840</v>
      </c>
      <c r="K99" s="34"/>
      <c r="L99" s="36"/>
      <c r="R99" s="1"/>
      <c r="S99" s="1"/>
      <c r="T99" s="1"/>
      <c r="U99" s="1"/>
    </row>
    <row r="100" spans="1:27" ht="12.75" customHeight="1">
      <c r="A100" s="46">
        <v>4</v>
      </c>
      <c r="B100" s="47" t="s">
        <v>27</v>
      </c>
      <c r="C100" s="48"/>
      <c r="D100" s="67">
        <v>8</v>
      </c>
      <c r="E100" s="49">
        <v>4</v>
      </c>
      <c r="F100" s="49"/>
      <c r="G100" s="34"/>
      <c r="H100" s="35"/>
      <c r="I100" s="34"/>
      <c r="J100" s="35"/>
      <c r="K100" s="34"/>
      <c r="L100" s="36"/>
    </row>
    <row r="101" spans="1:27" ht="12.75" customHeight="1">
      <c r="A101" s="46">
        <v>5</v>
      </c>
      <c r="B101" s="47" t="s">
        <v>31</v>
      </c>
      <c r="C101" s="48"/>
      <c r="D101" s="67">
        <v>5</v>
      </c>
      <c r="E101" s="49">
        <v>5</v>
      </c>
      <c r="F101" s="49"/>
      <c r="G101" s="34"/>
      <c r="H101" s="35"/>
      <c r="I101" s="34"/>
      <c r="J101" s="35"/>
      <c r="K101" s="34"/>
      <c r="L101" s="36"/>
    </row>
    <row r="102" spans="1:27" ht="12.75" customHeight="1">
      <c r="C102" s="25"/>
      <c r="D102" s="15"/>
      <c r="E102" s="15"/>
      <c r="F102" s="15"/>
      <c r="G102" s="34"/>
      <c r="H102" s="35"/>
      <c r="I102" s="34"/>
      <c r="J102" s="35"/>
      <c r="K102" s="34"/>
      <c r="L102" s="36"/>
    </row>
    <row r="103" spans="1:27" ht="12.75" customHeight="1">
      <c r="C103" s="24"/>
      <c r="D103" s="16"/>
      <c r="E103" s="16"/>
      <c r="F103" s="16"/>
      <c r="G103" s="64">
        <f>SUM(G63:G102)</f>
        <v>50</v>
      </c>
      <c r="H103" s="65">
        <f>SUM(H63:H102)</f>
        <v>3510</v>
      </c>
      <c r="I103" s="64">
        <f>SUM(I59:I102)</f>
        <v>82</v>
      </c>
      <c r="J103" s="65">
        <f>SUM(J59:J102)</f>
        <v>5600</v>
      </c>
      <c r="K103" s="64">
        <f>SUM(K59:K102)</f>
        <v>27</v>
      </c>
      <c r="L103" s="65">
        <f>SUM(L59:L102)</f>
        <v>1845</v>
      </c>
      <c r="M103" s="1">
        <f>SUM(M63:M102)</f>
        <v>10</v>
      </c>
      <c r="N103" s="1">
        <f>SUM(N63:N102)</f>
        <v>8</v>
      </c>
      <c r="O103" s="1">
        <f>SUM(O63:O102)</f>
        <v>6</v>
      </c>
      <c r="P103" s="1">
        <f>SUM(P63:P102)</f>
        <v>26</v>
      </c>
      <c r="R103" s="1">
        <f>SUM(R59:R102)</f>
        <v>16</v>
      </c>
      <c r="S103" s="1">
        <f>SUM(S59:S102)</f>
        <v>14</v>
      </c>
      <c r="T103" s="1">
        <f>SUM(T59:T102)</f>
        <v>38</v>
      </c>
      <c r="U103" s="1">
        <f>SUM(U59:U102)</f>
        <v>14</v>
      </c>
      <c r="V103" s="1">
        <f>SUM(V59:V102)</f>
        <v>0</v>
      </c>
      <c r="W103" s="1">
        <f>SUM(W75:W102)</f>
        <v>6</v>
      </c>
      <c r="X103" s="1">
        <f>SUM(X75:X102)</f>
        <v>6</v>
      </c>
      <c r="Y103">
        <f>SUM(Y75:Y102)</f>
        <v>9</v>
      </c>
      <c r="Z103">
        <f>SUM(Z75:Z102)</f>
        <v>6</v>
      </c>
    </row>
    <row r="104" spans="1:27" ht="12.75" customHeight="1">
      <c r="A104" s="10" t="s">
        <v>22</v>
      </c>
      <c r="B104" s="10"/>
      <c r="C104" s="24"/>
      <c r="D104" s="16"/>
      <c r="E104" s="16"/>
      <c r="F104" s="16"/>
      <c r="G104" s="34"/>
      <c r="H104" s="35"/>
      <c r="I104" s="34"/>
      <c r="J104" s="35"/>
      <c r="K104" s="34"/>
      <c r="L104" s="36"/>
      <c r="M104" t="s">
        <v>42</v>
      </c>
      <c r="N104" t="s">
        <v>43</v>
      </c>
      <c r="O104" t="s">
        <v>44</v>
      </c>
      <c r="P104" t="s">
        <v>45</v>
      </c>
      <c r="Q104" t="s">
        <v>46</v>
      </c>
      <c r="R104" t="s">
        <v>42</v>
      </c>
      <c r="S104" t="s">
        <v>43</v>
      </c>
      <c r="T104" t="s">
        <v>44</v>
      </c>
      <c r="U104" t="s">
        <v>45</v>
      </c>
      <c r="V104" t="s">
        <v>46</v>
      </c>
      <c r="W104" t="s">
        <v>42</v>
      </c>
      <c r="X104" t="s">
        <v>43</v>
      </c>
      <c r="Y104" t="s">
        <v>44</v>
      </c>
      <c r="Z104" t="s">
        <v>45</v>
      </c>
      <c r="AA104" t="s">
        <v>46</v>
      </c>
    </row>
    <row r="105" spans="1:27" ht="12.75" customHeight="1">
      <c r="A105" s="10" t="s">
        <v>11</v>
      </c>
      <c r="C105" s="25" t="s">
        <v>12</v>
      </c>
      <c r="D105" s="15" t="s">
        <v>13</v>
      </c>
      <c r="E105" s="15" t="s">
        <v>14</v>
      </c>
      <c r="F105" s="15" t="s">
        <v>15</v>
      </c>
      <c r="G105" s="34"/>
      <c r="H105" s="35"/>
      <c r="I105" s="34"/>
      <c r="J105" s="35"/>
      <c r="K105" s="34"/>
      <c r="L105" s="36"/>
    </row>
    <row r="106" spans="1:27" ht="12.75" customHeight="1">
      <c r="A106" s="26">
        <v>1</v>
      </c>
      <c r="B106" s="27" t="s">
        <v>16</v>
      </c>
      <c r="C106" s="28">
        <v>0.5</v>
      </c>
      <c r="D106" s="33">
        <v>5</v>
      </c>
      <c r="E106" s="29">
        <v>1</v>
      </c>
      <c r="F106" s="29">
        <f>Max!$B$3*C106</f>
        <v>50</v>
      </c>
      <c r="G106" s="34"/>
      <c r="H106" s="35"/>
      <c r="I106" s="34">
        <f>D106*E106</f>
        <v>5</v>
      </c>
      <c r="J106" s="35">
        <f>F106*I106</f>
        <v>250</v>
      </c>
      <c r="K106" s="34"/>
      <c r="L106" s="36"/>
      <c r="R106" s="1">
        <f>I106</f>
        <v>5</v>
      </c>
      <c r="S106" s="1">
        <f>I107</f>
        <v>4</v>
      </c>
      <c r="T106" s="1">
        <f>I108</f>
        <v>3</v>
      </c>
      <c r="U106" s="1">
        <f>I109</f>
        <v>8</v>
      </c>
    </row>
    <row r="107" spans="1:27" ht="12.75" customHeight="1">
      <c r="A107" s="26"/>
      <c r="B107" s="27"/>
      <c r="C107" s="28">
        <v>0.6</v>
      </c>
      <c r="D107" s="33">
        <v>4</v>
      </c>
      <c r="E107" s="29">
        <v>1</v>
      </c>
      <c r="F107" s="29">
        <f>Max!$B$3*C107</f>
        <v>60</v>
      </c>
      <c r="G107" s="34"/>
      <c r="H107" s="35"/>
      <c r="I107" s="34">
        <f>D107*E107</f>
        <v>4</v>
      </c>
      <c r="J107" s="35">
        <f>F107*I107</f>
        <v>240</v>
      </c>
      <c r="K107" s="34"/>
      <c r="L107" s="36"/>
    </row>
    <row r="108" spans="1:27" ht="12.75" customHeight="1">
      <c r="A108" s="26"/>
      <c r="B108" s="27"/>
      <c r="C108" s="28">
        <v>0.7</v>
      </c>
      <c r="D108" s="33">
        <v>3</v>
      </c>
      <c r="E108" s="29">
        <v>1</v>
      </c>
      <c r="F108" s="29">
        <f>Max!$B$3*C108</f>
        <v>70</v>
      </c>
      <c r="G108" s="34"/>
      <c r="H108" s="35"/>
      <c r="I108" s="34">
        <f>D108*E108</f>
        <v>3</v>
      </c>
      <c r="J108" s="35">
        <f>F108*I108</f>
        <v>210</v>
      </c>
      <c r="K108" s="34"/>
      <c r="L108" s="36"/>
    </row>
    <row r="109" spans="1:27" ht="12.75" customHeight="1">
      <c r="A109" s="26"/>
      <c r="B109" s="27"/>
      <c r="C109" s="28">
        <v>0.8</v>
      </c>
      <c r="D109" s="33">
        <v>2</v>
      </c>
      <c r="E109" s="29">
        <v>4</v>
      </c>
      <c r="F109" s="29">
        <f>Max!$B$3*C109</f>
        <v>80</v>
      </c>
      <c r="G109" s="34"/>
      <c r="H109" s="35"/>
      <c r="I109" s="34">
        <f>D109*E109</f>
        <v>8</v>
      </c>
      <c r="J109" s="35">
        <f>F109*I109</f>
        <v>640</v>
      </c>
      <c r="K109" s="34"/>
      <c r="L109" s="36"/>
    </row>
    <row r="110" spans="1:27" ht="12.75" customHeight="1">
      <c r="A110" s="37">
        <v>2</v>
      </c>
      <c r="B110" s="38" t="s">
        <v>2</v>
      </c>
      <c r="C110" s="39">
        <v>0.5</v>
      </c>
      <c r="D110" s="40">
        <v>5</v>
      </c>
      <c r="E110" s="41">
        <v>1</v>
      </c>
      <c r="F110" s="41">
        <f>Max!$B$2*C110</f>
        <v>50</v>
      </c>
      <c r="G110" s="34">
        <f>D110*E110</f>
        <v>5</v>
      </c>
      <c r="H110" s="35">
        <f>F110*G110</f>
        <v>250</v>
      </c>
      <c r="I110" s="34"/>
      <c r="J110" s="35"/>
      <c r="K110" s="34"/>
      <c r="L110" s="36"/>
      <c r="M110" s="1">
        <f>G110</f>
        <v>5</v>
      </c>
      <c r="N110" s="1">
        <f>G111</f>
        <v>5</v>
      </c>
      <c r="O110" s="1">
        <f>G112</f>
        <v>35</v>
      </c>
    </row>
    <row r="111" spans="1:27" ht="12.75" customHeight="1">
      <c r="A111" s="37"/>
      <c r="B111" s="38"/>
      <c r="C111" s="39">
        <v>0.6</v>
      </c>
      <c r="D111" s="40">
        <v>5</v>
      </c>
      <c r="E111" s="41">
        <v>1</v>
      </c>
      <c r="F111" s="41">
        <f>Max!$B$2*C111</f>
        <v>60</v>
      </c>
      <c r="G111" s="34">
        <f>D111*E111</f>
        <v>5</v>
      </c>
      <c r="H111" s="35">
        <f>F111*G111</f>
        <v>300</v>
      </c>
      <c r="I111" s="34"/>
      <c r="J111" s="35"/>
      <c r="K111" s="34"/>
      <c r="L111" s="36"/>
    </row>
    <row r="112" spans="1:27" ht="12.75" customHeight="1">
      <c r="A112" s="37"/>
      <c r="B112" s="38"/>
      <c r="C112" s="39">
        <v>0.7</v>
      </c>
      <c r="D112" s="41" t="str">
        <f>3&amp;","&amp;7&amp;","&amp;4&amp;","&amp;6&amp;","&amp;2</f>
        <v>3,7,4,6,2</v>
      </c>
      <c r="E112" s="41">
        <v>1</v>
      </c>
      <c r="F112" s="41">
        <f>Max!$B$2*C112</f>
        <v>70</v>
      </c>
      <c r="G112" s="34">
        <v>35</v>
      </c>
      <c r="H112" s="35">
        <f>F112*G112</f>
        <v>2450</v>
      </c>
      <c r="I112" s="34"/>
      <c r="J112" s="35"/>
      <c r="K112" s="34"/>
      <c r="L112" s="36"/>
    </row>
    <row r="113" spans="1:26" ht="12.75" customHeight="1">
      <c r="A113" s="26">
        <v>3</v>
      </c>
      <c r="B113" s="27" t="s">
        <v>16</v>
      </c>
      <c r="C113" s="28">
        <v>0.55000000000000004</v>
      </c>
      <c r="D113" s="33">
        <v>4</v>
      </c>
      <c r="E113" s="29">
        <v>1</v>
      </c>
      <c r="F113" s="29">
        <f>Max!$B$3*C113</f>
        <v>55.000000000000007</v>
      </c>
      <c r="G113" s="34"/>
      <c r="H113" s="35"/>
      <c r="I113" s="34">
        <f>D113*E113</f>
        <v>4</v>
      </c>
      <c r="J113" s="35">
        <f>F113*I113</f>
        <v>220.00000000000003</v>
      </c>
      <c r="K113" s="34"/>
      <c r="L113" s="36"/>
      <c r="R113" s="1">
        <f>I113</f>
        <v>4</v>
      </c>
      <c r="S113" s="1">
        <f>I114</f>
        <v>4</v>
      </c>
      <c r="T113" s="1">
        <f>I115</f>
        <v>12</v>
      </c>
    </row>
    <row r="114" spans="1:26" ht="12.75" customHeight="1">
      <c r="A114" s="26"/>
      <c r="B114" s="27"/>
      <c r="C114" s="28">
        <v>0.65</v>
      </c>
      <c r="D114" s="33">
        <v>4</v>
      </c>
      <c r="E114" s="29">
        <v>1</v>
      </c>
      <c r="F114" s="29">
        <f>Max!$B$3*C114</f>
        <v>65</v>
      </c>
      <c r="G114" s="34"/>
      <c r="H114" s="35"/>
      <c r="I114" s="34">
        <f>D114*E114</f>
        <v>4</v>
      </c>
      <c r="J114" s="35">
        <f>F114*I114</f>
        <v>260</v>
      </c>
      <c r="K114" s="34"/>
      <c r="L114" s="36"/>
    </row>
    <row r="115" spans="1:26" ht="12.75" customHeight="1">
      <c r="A115" s="26"/>
      <c r="B115" s="27"/>
      <c r="C115" s="28">
        <v>0.75</v>
      </c>
      <c r="D115" s="33">
        <v>4</v>
      </c>
      <c r="E115" s="29">
        <v>3</v>
      </c>
      <c r="F115" s="29">
        <f>Max!$B$3*C115</f>
        <v>75</v>
      </c>
      <c r="G115" s="34"/>
      <c r="H115" s="35"/>
      <c r="I115" s="34">
        <f>D115*E115</f>
        <v>12</v>
      </c>
      <c r="J115" s="35">
        <f>F115*I115</f>
        <v>900</v>
      </c>
      <c r="K115" s="34"/>
      <c r="L115" s="36"/>
    </row>
    <row r="116" spans="1:26" ht="12.75" customHeight="1">
      <c r="A116" s="42">
        <v>4</v>
      </c>
      <c r="B116" s="112" t="s">
        <v>58</v>
      </c>
      <c r="C116" s="55"/>
      <c r="D116" s="44">
        <v>8</v>
      </c>
      <c r="E116" s="45">
        <v>4</v>
      </c>
      <c r="F116" s="56"/>
      <c r="G116" s="34"/>
      <c r="H116" s="35"/>
      <c r="I116" s="34"/>
      <c r="J116" s="35"/>
      <c r="K116" s="34"/>
      <c r="L116" s="36"/>
    </row>
    <row r="117" spans="1:26" ht="12.75" customHeight="1">
      <c r="A117" s="46">
        <v>6</v>
      </c>
      <c r="B117" s="47" t="s">
        <v>38</v>
      </c>
      <c r="C117" s="48"/>
      <c r="D117" s="67">
        <v>8</v>
      </c>
      <c r="E117" s="49">
        <v>4</v>
      </c>
      <c r="F117" s="49"/>
      <c r="G117" s="34"/>
      <c r="H117" s="35"/>
      <c r="I117" s="34"/>
      <c r="J117" s="35"/>
      <c r="K117" s="34"/>
      <c r="L117" s="36"/>
    </row>
    <row r="118" spans="1:26" ht="12.75" customHeight="1">
      <c r="C118" s="24"/>
      <c r="D118" s="16"/>
      <c r="E118" s="16"/>
      <c r="F118" s="16"/>
      <c r="G118" s="34"/>
      <c r="H118" s="35"/>
      <c r="I118" s="34"/>
      <c r="J118" s="35"/>
      <c r="K118" s="34"/>
      <c r="L118" s="36"/>
    </row>
    <row r="119" spans="1:26" ht="12.75" customHeight="1">
      <c r="A119" s="10" t="s">
        <v>17</v>
      </c>
      <c r="C119" s="69" t="s">
        <v>12</v>
      </c>
      <c r="D119" s="7" t="s">
        <v>13</v>
      </c>
      <c r="E119" s="7" t="s">
        <v>14</v>
      </c>
      <c r="F119" s="15" t="s">
        <v>15</v>
      </c>
      <c r="G119" s="34"/>
      <c r="H119" s="35"/>
      <c r="I119" s="34"/>
      <c r="J119" s="35"/>
      <c r="K119" s="34"/>
      <c r="L119" s="36"/>
    </row>
    <row r="120" spans="1:26" ht="12.75" customHeight="1">
      <c r="A120" s="50">
        <v>1</v>
      </c>
      <c r="B120" s="51" t="s">
        <v>21</v>
      </c>
      <c r="C120" s="52">
        <v>0.5</v>
      </c>
      <c r="D120" s="58">
        <v>3</v>
      </c>
      <c r="E120" s="53">
        <v>1</v>
      </c>
      <c r="F120" s="53">
        <f>Max!$B$4*C120</f>
        <v>50</v>
      </c>
      <c r="G120" s="34"/>
      <c r="H120" s="35"/>
      <c r="I120" s="34"/>
      <c r="J120" s="35"/>
      <c r="K120" s="34">
        <f>D120*E120</f>
        <v>3</v>
      </c>
      <c r="L120" s="36">
        <f>F120*K120</f>
        <v>150</v>
      </c>
      <c r="W120" s="1">
        <f>K120</f>
        <v>3</v>
      </c>
      <c r="X120" s="1">
        <f>K121</f>
        <v>3</v>
      </c>
      <c r="Y120" s="1">
        <f>K122</f>
        <v>3</v>
      </c>
      <c r="Z120" s="1">
        <f>K123</f>
        <v>8</v>
      </c>
    </row>
    <row r="121" spans="1:26" ht="12.75" customHeight="1">
      <c r="A121" s="50"/>
      <c r="B121" s="51"/>
      <c r="C121" s="52">
        <v>0.6</v>
      </c>
      <c r="D121" s="58">
        <v>3</v>
      </c>
      <c r="E121" s="53">
        <v>1</v>
      </c>
      <c r="F121" s="53">
        <f>Max!$B$4*C121</f>
        <v>60</v>
      </c>
      <c r="G121" s="34"/>
      <c r="H121" s="35"/>
      <c r="I121" s="34"/>
      <c r="J121" s="35"/>
      <c r="K121" s="34">
        <f>D121*E121</f>
        <v>3</v>
      </c>
      <c r="L121" s="36">
        <f>F121*K121</f>
        <v>180</v>
      </c>
    </row>
    <row r="122" spans="1:26" ht="12.75" customHeight="1">
      <c r="A122" s="50"/>
      <c r="B122" s="51"/>
      <c r="C122" s="52">
        <v>0.7</v>
      </c>
      <c r="D122" s="58">
        <v>3</v>
      </c>
      <c r="E122" s="53">
        <v>1</v>
      </c>
      <c r="F122" s="53">
        <f>Max!$B$4*C122</f>
        <v>70</v>
      </c>
      <c r="G122" s="34"/>
      <c r="H122" s="35"/>
      <c r="I122" s="34"/>
      <c r="J122" s="35"/>
      <c r="K122" s="34">
        <f>D122*E122</f>
        <v>3</v>
      </c>
      <c r="L122" s="36">
        <f>F122*K122</f>
        <v>210</v>
      </c>
    </row>
    <row r="123" spans="1:26" ht="12.75" customHeight="1">
      <c r="A123" s="50"/>
      <c r="B123" s="51"/>
      <c r="C123" s="52">
        <v>0.8</v>
      </c>
      <c r="D123" s="58">
        <v>2</v>
      </c>
      <c r="E123" s="53">
        <v>4</v>
      </c>
      <c r="F123" s="53">
        <f>Max!$B$4*C123</f>
        <v>80</v>
      </c>
      <c r="G123" s="34"/>
      <c r="H123" s="35"/>
      <c r="I123" s="34"/>
      <c r="J123" s="35"/>
      <c r="K123" s="34">
        <f>D123*E123</f>
        <v>8</v>
      </c>
      <c r="L123" s="36">
        <f>F123*K123</f>
        <v>640</v>
      </c>
    </row>
    <row r="124" spans="1:26" ht="12.75" customHeight="1">
      <c r="A124" s="26">
        <v>2</v>
      </c>
      <c r="B124" s="27" t="s">
        <v>16</v>
      </c>
      <c r="C124" s="28">
        <v>0.5</v>
      </c>
      <c r="D124" s="33">
        <v>5</v>
      </c>
      <c r="E124" s="29">
        <v>1</v>
      </c>
      <c r="F124" s="29">
        <f>Max!$B$3*C124</f>
        <v>50</v>
      </c>
      <c r="G124" s="34"/>
      <c r="H124" s="35"/>
      <c r="I124" s="34">
        <f t="shared" ref="I124:I130" si="5">D124*E124</f>
        <v>5</v>
      </c>
      <c r="J124" s="35">
        <f t="shared" ref="J124:J130" si="6">F124*I124</f>
        <v>250</v>
      </c>
      <c r="K124" s="34"/>
      <c r="L124" s="36"/>
      <c r="R124" s="1">
        <f>I124</f>
        <v>5</v>
      </c>
      <c r="S124" s="1">
        <f>I125</f>
        <v>4</v>
      </c>
      <c r="T124" s="1">
        <f>I126</f>
        <v>3</v>
      </c>
      <c r="U124" s="1">
        <f>I127+I128+I130</f>
        <v>14</v>
      </c>
      <c r="V124" s="1">
        <f>I129</f>
        <v>2</v>
      </c>
    </row>
    <row r="125" spans="1:26" ht="12.75" customHeight="1">
      <c r="A125" s="26"/>
      <c r="B125" s="27"/>
      <c r="C125" s="28">
        <v>0.6</v>
      </c>
      <c r="D125" s="33">
        <v>4</v>
      </c>
      <c r="E125" s="29">
        <v>1</v>
      </c>
      <c r="F125" s="29">
        <f>Max!$B$3*C125</f>
        <v>60</v>
      </c>
      <c r="G125" s="34"/>
      <c r="H125" s="35"/>
      <c r="I125" s="34">
        <f t="shared" si="5"/>
        <v>4</v>
      </c>
      <c r="J125" s="35">
        <f t="shared" si="6"/>
        <v>240</v>
      </c>
      <c r="K125" s="34"/>
      <c r="L125" s="36"/>
    </row>
    <row r="126" spans="1:26" ht="12.75" customHeight="1">
      <c r="A126" s="26"/>
      <c r="B126" s="27"/>
      <c r="C126" s="28">
        <v>0.7</v>
      </c>
      <c r="D126" s="33">
        <v>3</v>
      </c>
      <c r="E126" s="29">
        <v>1</v>
      </c>
      <c r="F126" s="29">
        <f>Max!$B$3*C126</f>
        <v>70</v>
      </c>
      <c r="G126" s="34"/>
      <c r="H126" s="35"/>
      <c r="I126" s="34">
        <f t="shared" si="5"/>
        <v>3</v>
      </c>
      <c r="J126" s="35">
        <f t="shared" si="6"/>
        <v>210</v>
      </c>
      <c r="K126" s="34"/>
      <c r="L126" s="36"/>
    </row>
    <row r="127" spans="1:26" ht="12.75" customHeight="1">
      <c r="A127" s="26"/>
      <c r="B127" s="27"/>
      <c r="C127" s="28">
        <v>0.8</v>
      </c>
      <c r="D127" s="33">
        <v>3</v>
      </c>
      <c r="E127" s="29">
        <v>2</v>
      </c>
      <c r="F127" s="29">
        <f>Max!$B$3*C127</f>
        <v>80</v>
      </c>
      <c r="G127" s="34"/>
      <c r="H127" s="35"/>
      <c r="I127" s="34">
        <f t="shared" si="5"/>
        <v>6</v>
      </c>
      <c r="J127" s="35">
        <f t="shared" si="6"/>
        <v>480</v>
      </c>
      <c r="K127" s="34"/>
      <c r="L127" s="36"/>
    </row>
    <row r="128" spans="1:26" ht="12.75" customHeight="1">
      <c r="A128" s="26"/>
      <c r="B128" s="27"/>
      <c r="C128" s="28">
        <v>0.85</v>
      </c>
      <c r="D128" s="33">
        <v>2</v>
      </c>
      <c r="E128" s="29">
        <v>2</v>
      </c>
      <c r="F128" s="29">
        <f>Max!$B$3*C128</f>
        <v>85</v>
      </c>
      <c r="G128" s="34"/>
      <c r="H128" s="35"/>
      <c r="I128" s="34">
        <f t="shared" si="5"/>
        <v>4</v>
      </c>
      <c r="J128" s="35">
        <f t="shared" si="6"/>
        <v>340</v>
      </c>
      <c r="K128" s="34"/>
      <c r="L128" s="36"/>
    </row>
    <row r="129" spans="1:28" ht="12.75" customHeight="1">
      <c r="A129" s="26"/>
      <c r="B129" s="27"/>
      <c r="C129" s="28">
        <v>0.9</v>
      </c>
      <c r="D129" s="33">
        <v>1</v>
      </c>
      <c r="E129" s="29">
        <v>2</v>
      </c>
      <c r="F129" s="29">
        <f>Max!$B$3*C129</f>
        <v>90</v>
      </c>
      <c r="G129" s="34"/>
      <c r="H129" s="35"/>
      <c r="I129" s="34">
        <f t="shared" si="5"/>
        <v>2</v>
      </c>
      <c r="J129" s="35">
        <f t="shared" si="6"/>
        <v>180</v>
      </c>
      <c r="K129" s="34"/>
      <c r="L129" s="36"/>
    </row>
    <row r="130" spans="1:28" ht="12.75" customHeight="1">
      <c r="A130" s="26"/>
      <c r="B130" s="27"/>
      <c r="C130" s="28">
        <v>0.8</v>
      </c>
      <c r="D130" s="33">
        <v>2</v>
      </c>
      <c r="E130" s="29">
        <v>2</v>
      </c>
      <c r="F130" s="29">
        <f>Max!$B$3*C130</f>
        <v>80</v>
      </c>
      <c r="G130" s="34"/>
      <c r="H130" s="35"/>
      <c r="I130" s="34">
        <f t="shared" si="5"/>
        <v>4</v>
      </c>
      <c r="J130" s="35">
        <f t="shared" si="6"/>
        <v>320</v>
      </c>
      <c r="K130" s="34"/>
      <c r="L130" s="36"/>
    </row>
    <row r="131" spans="1:28" ht="12.75" customHeight="1">
      <c r="A131" s="50">
        <v>3</v>
      </c>
      <c r="B131" s="51" t="s">
        <v>18</v>
      </c>
      <c r="C131" s="52">
        <v>0.6</v>
      </c>
      <c r="D131" s="58">
        <v>3</v>
      </c>
      <c r="E131" s="53">
        <v>1</v>
      </c>
      <c r="F131" s="53">
        <f>Max!$B$4*C131</f>
        <v>60</v>
      </c>
      <c r="G131" s="34"/>
      <c r="H131" s="35"/>
      <c r="I131" s="34"/>
      <c r="J131" s="35"/>
      <c r="K131" s="34">
        <f>D131*E131</f>
        <v>3</v>
      </c>
      <c r="L131" s="36">
        <f>F131*K131</f>
        <v>180</v>
      </c>
      <c r="X131" s="1">
        <f>K132</f>
        <v>3</v>
      </c>
      <c r="Y131" s="1">
        <f>K132</f>
        <v>3</v>
      </c>
      <c r="Z131" s="1">
        <f>K133</f>
        <v>3</v>
      </c>
      <c r="AA131" s="1">
        <f>K135</f>
        <v>2</v>
      </c>
    </row>
    <row r="132" spans="1:28" ht="12.75" customHeight="1">
      <c r="A132" s="50"/>
      <c r="B132" s="51"/>
      <c r="C132" s="52">
        <v>0.7</v>
      </c>
      <c r="D132" s="58">
        <v>3</v>
      </c>
      <c r="E132" s="53">
        <v>1</v>
      </c>
      <c r="F132" s="53">
        <f>Max!$B$4*C132</f>
        <v>70</v>
      </c>
      <c r="G132" s="34"/>
      <c r="H132" s="35"/>
      <c r="I132" s="34"/>
      <c r="J132" s="35"/>
      <c r="K132" s="34">
        <f>D132*E132</f>
        <v>3</v>
      </c>
      <c r="L132" s="36">
        <f>F132*K132</f>
        <v>210</v>
      </c>
    </row>
    <row r="133" spans="1:28" ht="12.75" customHeight="1">
      <c r="A133" s="50"/>
      <c r="B133" s="51"/>
      <c r="C133" s="52">
        <v>0.8</v>
      </c>
      <c r="D133" s="58">
        <v>3</v>
      </c>
      <c r="E133" s="53">
        <v>1</v>
      </c>
      <c r="F133" s="53">
        <f>Max!$B$4*C133</f>
        <v>80</v>
      </c>
      <c r="G133" s="34"/>
      <c r="H133" s="35"/>
      <c r="I133" s="34"/>
      <c r="J133" s="35"/>
      <c r="K133" s="34">
        <f>D133*E133</f>
        <v>3</v>
      </c>
      <c r="L133" s="36">
        <f>F133*K133</f>
        <v>240</v>
      </c>
    </row>
    <row r="134" spans="1:28" ht="12.75" customHeight="1">
      <c r="A134" s="50"/>
      <c r="B134" s="51"/>
      <c r="C134" s="52">
        <v>0.9</v>
      </c>
      <c r="D134" s="58">
        <v>2</v>
      </c>
      <c r="E134" s="53">
        <v>2</v>
      </c>
      <c r="F134" s="53">
        <f>Max!$B$4*C134</f>
        <v>90</v>
      </c>
      <c r="G134" s="34"/>
      <c r="H134" s="35"/>
      <c r="I134" s="34"/>
      <c r="J134" s="35"/>
      <c r="K134" s="34">
        <f>D134*E134</f>
        <v>4</v>
      </c>
      <c r="L134" s="36">
        <f>F134*K134</f>
        <v>360</v>
      </c>
    </row>
    <row r="135" spans="1:28" ht="12.75" customHeight="1">
      <c r="A135" s="50"/>
      <c r="B135" s="51"/>
      <c r="C135" s="52">
        <v>0.95</v>
      </c>
      <c r="D135" s="58">
        <v>1</v>
      </c>
      <c r="E135" s="53">
        <v>2</v>
      </c>
      <c r="F135" s="53">
        <f>Max!$B$4*C135</f>
        <v>95</v>
      </c>
      <c r="G135" s="34"/>
      <c r="H135" s="35"/>
      <c r="I135" s="34"/>
      <c r="J135" s="35"/>
      <c r="K135" s="34">
        <f>D135*E135</f>
        <v>2</v>
      </c>
      <c r="L135" s="36">
        <f>F135*K135</f>
        <v>190</v>
      </c>
    </row>
    <row r="136" spans="1:28" ht="12.75" customHeight="1">
      <c r="A136" s="57">
        <v>4</v>
      </c>
      <c r="B136" s="110" t="s">
        <v>30</v>
      </c>
      <c r="C136" s="43"/>
      <c r="D136" s="44">
        <v>8</v>
      </c>
      <c r="E136" s="45">
        <v>4</v>
      </c>
      <c r="F136" s="56"/>
      <c r="G136" s="34"/>
      <c r="H136" s="35"/>
      <c r="I136" s="34"/>
      <c r="J136" s="35"/>
      <c r="K136" s="34"/>
      <c r="L136" s="36"/>
    </row>
    <row r="137" spans="1:28" ht="12.75" customHeight="1">
      <c r="A137" s="57">
        <v>5</v>
      </c>
      <c r="B137" s="66" t="s">
        <v>24</v>
      </c>
      <c r="C137" s="43"/>
      <c r="D137" s="44">
        <v>8</v>
      </c>
      <c r="E137" s="45">
        <v>3</v>
      </c>
      <c r="F137" s="45"/>
      <c r="G137" s="34"/>
      <c r="H137" s="35"/>
      <c r="I137" s="34"/>
      <c r="J137" s="35"/>
      <c r="K137" s="34"/>
      <c r="L137" s="36"/>
    </row>
    <row r="138" spans="1:28" ht="12.75" customHeight="1">
      <c r="C138" s="24"/>
      <c r="D138" s="16"/>
      <c r="E138" s="16"/>
      <c r="F138" s="16"/>
      <c r="G138" s="34"/>
      <c r="H138" s="35"/>
      <c r="I138" s="34"/>
      <c r="J138" s="35"/>
      <c r="K138" s="34"/>
      <c r="L138" s="36"/>
    </row>
    <row r="139" spans="1:28" ht="12.75" customHeight="1">
      <c r="A139" s="10" t="s">
        <v>19</v>
      </c>
      <c r="C139" s="69" t="s">
        <v>12</v>
      </c>
      <c r="D139" s="7" t="s">
        <v>13</v>
      </c>
      <c r="E139" s="7" t="s">
        <v>14</v>
      </c>
      <c r="F139" s="15" t="s">
        <v>15</v>
      </c>
      <c r="G139" s="34"/>
      <c r="H139" s="35"/>
      <c r="I139" s="34"/>
      <c r="J139" s="35"/>
      <c r="K139" s="34"/>
      <c r="L139" s="36"/>
    </row>
    <row r="140" spans="1:28" ht="12.75" customHeight="1">
      <c r="A140" s="37">
        <v>1</v>
      </c>
      <c r="B140" s="38" t="s">
        <v>2</v>
      </c>
      <c r="C140" s="39">
        <v>0.5</v>
      </c>
      <c r="D140" s="40">
        <v>5</v>
      </c>
      <c r="E140" s="41">
        <v>1</v>
      </c>
      <c r="F140" s="41">
        <f>Max!$B$2*C140</f>
        <v>50</v>
      </c>
      <c r="G140" s="34">
        <f>D140*E140</f>
        <v>5</v>
      </c>
      <c r="H140" s="35">
        <f>F140*G140</f>
        <v>250</v>
      </c>
      <c r="I140" s="34"/>
      <c r="J140" s="35"/>
      <c r="K140" s="34"/>
      <c r="L140" s="36"/>
      <c r="M140" s="1">
        <f>G140</f>
        <v>5</v>
      </c>
      <c r="N140" s="1">
        <f>G141</f>
        <v>4</v>
      </c>
      <c r="O140" s="1">
        <f>G142</f>
        <v>3</v>
      </c>
      <c r="P140" s="1">
        <f>G143</f>
        <v>12</v>
      </c>
    </row>
    <row r="141" spans="1:28" ht="12.75" customHeight="1">
      <c r="A141" s="37"/>
      <c r="B141" s="38"/>
      <c r="C141" s="39">
        <v>0.6</v>
      </c>
      <c r="D141" s="40">
        <v>4</v>
      </c>
      <c r="E141" s="41">
        <v>1</v>
      </c>
      <c r="F141" s="41">
        <f>Max!$B$2*C141</f>
        <v>60</v>
      </c>
      <c r="G141" s="34">
        <f>D141*E141</f>
        <v>4</v>
      </c>
      <c r="H141" s="35">
        <f>F141*G141</f>
        <v>240</v>
      </c>
      <c r="I141" s="34"/>
      <c r="J141" s="35"/>
      <c r="K141" s="34"/>
      <c r="L141" s="36"/>
    </row>
    <row r="142" spans="1:28" ht="12.75" customHeight="1">
      <c r="A142" s="37"/>
      <c r="B142" s="38"/>
      <c r="C142" s="39">
        <v>0.7</v>
      </c>
      <c r="D142" s="40">
        <v>3</v>
      </c>
      <c r="E142" s="41">
        <v>1</v>
      </c>
      <c r="F142" s="41">
        <f>Max!$B$2*C142</f>
        <v>70</v>
      </c>
      <c r="G142" s="34">
        <f>D142*E142</f>
        <v>3</v>
      </c>
      <c r="H142" s="35">
        <f>F142*G142</f>
        <v>210</v>
      </c>
      <c r="I142" s="34"/>
      <c r="J142" s="35"/>
      <c r="K142" s="34"/>
      <c r="L142" s="36"/>
    </row>
    <row r="143" spans="1:28" ht="12.75" customHeight="1">
      <c r="A143" s="37"/>
      <c r="B143" s="38"/>
      <c r="C143" s="39">
        <v>0.8</v>
      </c>
      <c r="D143" s="40">
        <v>3</v>
      </c>
      <c r="E143" s="41">
        <v>4</v>
      </c>
      <c r="F143" s="41">
        <f>Max!$B$2*C143</f>
        <v>80</v>
      </c>
      <c r="G143" s="34">
        <f>D143*E143</f>
        <v>12</v>
      </c>
      <c r="H143" s="35">
        <f>F143*G143</f>
        <v>960</v>
      </c>
      <c r="I143" s="34"/>
      <c r="J143" s="35"/>
      <c r="K143" s="34"/>
      <c r="L143" s="36"/>
      <c r="AB143" t="s">
        <v>79</v>
      </c>
    </row>
    <row r="144" spans="1:28" ht="12.75" customHeight="1">
      <c r="A144" s="26">
        <v>2</v>
      </c>
      <c r="B144" s="27" t="s">
        <v>16</v>
      </c>
      <c r="C144" s="28">
        <v>0.5</v>
      </c>
      <c r="D144" s="33">
        <v>5</v>
      </c>
      <c r="E144" s="29">
        <v>1</v>
      </c>
      <c r="F144" s="29">
        <f>Max!$B$3*C144</f>
        <v>50</v>
      </c>
      <c r="G144" s="34"/>
      <c r="H144" s="35"/>
      <c r="I144" s="34">
        <f>D144*E144</f>
        <v>5</v>
      </c>
      <c r="J144" s="35">
        <f>F144*I144</f>
        <v>250</v>
      </c>
      <c r="K144" s="34"/>
      <c r="L144" s="36"/>
      <c r="R144" s="1">
        <f>I144</f>
        <v>5</v>
      </c>
      <c r="S144" s="1">
        <f>I145</f>
        <v>4</v>
      </c>
      <c r="T144" s="1">
        <f>I146</f>
        <v>3</v>
      </c>
      <c r="U144" s="1">
        <f>I147</f>
        <v>8</v>
      </c>
    </row>
    <row r="145" spans="1:27" ht="12.75" customHeight="1">
      <c r="A145" s="26"/>
      <c r="B145" s="27"/>
      <c r="C145" s="28">
        <v>0.6</v>
      </c>
      <c r="D145" s="33">
        <v>4</v>
      </c>
      <c r="E145" s="29">
        <v>1</v>
      </c>
      <c r="F145" s="29">
        <f>Max!$B$3*C145</f>
        <v>60</v>
      </c>
      <c r="G145" s="34"/>
      <c r="H145" s="35"/>
      <c r="I145" s="34">
        <f>D145*E145</f>
        <v>4</v>
      </c>
      <c r="J145" s="35">
        <f>F145*I145</f>
        <v>240</v>
      </c>
      <c r="K145" s="34"/>
      <c r="L145" s="36"/>
    </row>
    <row r="146" spans="1:27" ht="12.75" customHeight="1">
      <c r="A146" s="26"/>
      <c r="B146" s="27"/>
      <c r="C146" s="28">
        <v>0.7</v>
      </c>
      <c r="D146" s="33">
        <v>3</v>
      </c>
      <c r="E146" s="29">
        <v>1</v>
      </c>
      <c r="F146" s="29">
        <f>Max!$B$3*C146</f>
        <v>70</v>
      </c>
      <c r="G146" s="34"/>
      <c r="H146" s="35"/>
      <c r="I146" s="34">
        <f>D146*E146</f>
        <v>3</v>
      </c>
      <c r="J146" s="35">
        <f>F146*I146</f>
        <v>210</v>
      </c>
      <c r="K146" s="34"/>
      <c r="L146" s="36"/>
    </row>
    <row r="147" spans="1:27" ht="12.75" customHeight="1">
      <c r="A147" s="26"/>
      <c r="B147" s="27"/>
      <c r="C147" s="28">
        <v>0.8</v>
      </c>
      <c r="D147" s="33">
        <v>2</v>
      </c>
      <c r="E147" s="29">
        <v>4</v>
      </c>
      <c r="F147" s="29">
        <f>Max!$B$3*C147</f>
        <v>80</v>
      </c>
      <c r="G147" s="34"/>
      <c r="H147" s="35"/>
      <c r="I147" s="34">
        <f>D147*E147</f>
        <v>8</v>
      </c>
      <c r="J147" s="35">
        <f>F147*I147</f>
        <v>640</v>
      </c>
      <c r="K147" s="34"/>
      <c r="L147" s="36"/>
    </row>
    <row r="148" spans="1:27" ht="12.75" customHeight="1">
      <c r="A148" s="57">
        <v>3</v>
      </c>
      <c r="B148" s="110" t="s">
        <v>64</v>
      </c>
      <c r="C148" s="43"/>
      <c r="D148" s="44">
        <v>6</v>
      </c>
      <c r="E148" s="45">
        <v>4</v>
      </c>
      <c r="F148" s="45"/>
      <c r="G148" s="34"/>
      <c r="H148" s="35"/>
      <c r="I148" s="34"/>
      <c r="J148" s="35"/>
      <c r="K148" s="34"/>
      <c r="L148" s="36"/>
    </row>
    <row r="149" spans="1:27" ht="12.75" customHeight="1">
      <c r="A149" s="46">
        <v>4</v>
      </c>
      <c r="B149" s="47" t="s">
        <v>28</v>
      </c>
      <c r="C149" s="48"/>
      <c r="D149" s="67">
        <v>4</v>
      </c>
      <c r="E149" s="49">
        <v>5</v>
      </c>
      <c r="F149" s="49"/>
      <c r="G149" s="34"/>
      <c r="H149" s="35"/>
      <c r="I149" s="34"/>
      <c r="J149" s="35"/>
      <c r="K149" s="34"/>
      <c r="L149" s="36"/>
    </row>
    <row r="150" spans="1:27" ht="12.75" customHeight="1">
      <c r="C150" s="25"/>
      <c r="D150" s="15"/>
      <c r="E150" s="15"/>
      <c r="F150" s="15"/>
      <c r="G150" s="34"/>
      <c r="H150" s="35"/>
      <c r="I150" s="34"/>
      <c r="J150" s="35"/>
      <c r="K150" s="34"/>
      <c r="L150" s="36"/>
    </row>
    <row r="151" spans="1:27" ht="12.75" customHeight="1">
      <c r="C151" s="24"/>
      <c r="D151" s="16"/>
      <c r="E151" s="16"/>
      <c r="F151" s="16"/>
      <c r="G151" s="64">
        <f>SUM(G110:G150)</f>
        <v>69</v>
      </c>
      <c r="H151" s="65">
        <f>SUM(H110:H150)</f>
        <v>4660</v>
      </c>
      <c r="I151" s="64">
        <f>SUM(I106:I150)</f>
        <v>88</v>
      </c>
      <c r="J151" s="65">
        <f>SUM(J106:J150)</f>
        <v>6080</v>
      </c>
      <c r="K151" s="64">
        <f t="shared" ref="K151:P151" si="7">SUM(K110:K150)</f>
        <v>32</v>
      </c>
      <c r="L151" s="65">
        <f t="shared" si="7"/>
        <v>2360</v>
      </c>
      <c r="M151" s="1">
        <f t="shared" si="7"/>
        <v>10</v>
      </c>
      <c r="N151" s="1">
        <f t="shared" si="7"/>
        <v>9</v>
      </c>
      <c r="O151" s="1">
        <f t="shared" si="7"/>
        <v>38</v>
      </c>
      <c r="P151" s="102">
        <f t="shared" si="7"/>
        <v>12</v>
      </c>
      <c r="R151" s="1">
        <f>SUM(R106:R150)</f>
        <v>19</v>
      </c>
      <c r="S151" s="1">
        <f>SUM(S106:S150)</f>
        <v>16</v>
      </c>
      <c r="T151" s="1">
        <f>SUM(T106:T150)</f>
        <v>21</v>
      </c>
      <c r="U151" s="1">
        <f>SUM(U106:U150)</f>
        <v>30</v>
      </c>
      <c r="V151" s="1">
        <f>SUM(V106:V150)</f>
        <v>2</v>
      </c>
      <c r="W151" s="1">
        <f>SUM(W120:W150)</f>
        <v>3</v>
      </c>
      <c r="X151" s="1">
        <f>SUM(X120:X150)</f>
        <v>6</v>
      </c>
      <c r="Y151" s="1">
        <f>SUM(Y120:Y150)</f>
        <v>6</v>
      </c>
      <c r="Z151" s="1">
        <f>SUM(Z120:Z150)</f>
        <v>11</v>
      </c>
      <c r="AA151" s="1">
        <f>SUM(AA120:AA150)</f>
        <v>2</v>
      </c>
    </row>
    <row r="152" spans="1:27" ht="12.75" customHeight="1">
      <c r="A152" s="10" t="s">
        <v>23</v>
      </c>
      <c r="B152" s="10"/>
      <c r="C152" s="24"/>
      <c r="D152" s="16"/>
      <c r="E152" s="16"/>
      <c r="F152" s="16"/>
      <c r="G152" s="34"/>
      <c r="H152" s="35"/>
      <c r="I152" s="34"/>
      <c r="J152" s="35"/>
      <c r="K152" s="34"/>
      <c r="L152" s="36"/>
      <c r="M152" t="s">
        <v>42</v>
      </c>
      <c r="N152" t="s">
        <v>43</v>
      </c>
      <c r="O152" t="s">
        <v>44</v>
      </c>
      <c r="P152" t="s">
        <v>45</v>
      </c>
      <c r="Q152" t="s">
        <v>46</v>
      </c>
      <c r="R152" t="s">
        <v>42</v>
      </c>
      <c r="S152" t="s">
        <v>43</v>
      </c>
      <c r="T152" t="s">
        <v>44</v>
      </c>
      <c r="U152" t="s">
        <v>45</v>
      </c>
      <c r="V152" t="s">
        <v>46</v>
      </c>
      <c r="W152" t="s">
        <v>42</v>
      </c>
      <c r="X152" t="s">
        <v>43</v>
      </c>
      <c r="Y152" t="s">
        <v>44</v>
      </c>
      <c r="Z152" t="s">
        <v>45</v>
      </c>
      <c r="AA152" t="s">
        <v>46</v>
      </c>
    </row>
    <row r="153" spans="1:27" ht="12.75" customHeight="1">
      <c r="A153" s="10" t="s">
        <v>11</v>
      </c>
      <c r="C153" s="69" t="s">
        <v>12</v>
      </c>
      <c r="D153" s="7" t="s">
        <v>13</v>
      </c>
      <c r="E153" s="7" t="s">
        <v>14</v>
      </c>
      <c r="F153" s="15" t="s">
        <v>15</v>
      </c>
      <c r="G153" s="34"/>
      <c r="H153" s="35"/>
      <c r="I153" s="34"/>
      <c r="J153" s="35"/>
      <c r="K153" s="34"/>
      <c r="L153" s="36"/>
    </row>
    <row r="154" spans="1:27" ht="12.75" customHeight="1">
      <c r="A154" s="37">
        <v>1</v>
      </c>
      <c r="B154" s="38" t="s">
        <v>2</v>
      </c>
      <c r="C154" s="39">
        <v>0.5</v>
      </c>
      <c r="D154" s="40">
        <v>5</v>
      </c>
      <c r="E154" s="41">
        <v>1</v>
      </c>
      <c r="F154" s="41">
        <f>Max!$B$2*C154</f>
        <v>50</v>
      </c>
      <c r="G154" s="34">
        <f>D154*E154</f>
        <v>5</v>
      </c>
      <c r="H154" s="35">
        <f>F154*G154</f>
        <v>250</v>
      </c>
      <c r="I154" s="34"/>
      <c r="J154" s="35"/>
      <c r="K154" s="34"/>
      <c r="L154" s="36"/>
      <c r="M154" s="1">
        <f>G154</f>
        <v>5</v>
      </c>
      <c r="N154" s="1">
        <f>G155</f>
        <v>4</v>
      </c>
      <c r="O154" s="1">
        <f>G156</f>
        <v>3</v>
      </c>
      <c r="P154" s="1">
        <f>G157</f>
        <v>15</v>
      </c>
      <c r="Q154" s="1">
        <v>0</v>
      </c>
    </row>
    <row r="155" spans="1:27" ht="12.75" customHeight="1">
      <c r="A155" s="37"/>
      <c r="B155" s="38"/>
      <c r="C155" s="39">
        <v>0.6</v>
      </c>
      <c r="D155" s="40">
        <v>4</v>
      </c>
      <c r="E155" s="41">
        <v>1</v>
      </c>
      <c r="F155" s="41">
        <f>Max!$B$2*C155</f>
        <v>60</v>
      </c>
      <c r="G155" s="34">
        <f>D155*E155</f>
        <v>4</v>
      </c>
      <c r="H155" s="35">
        <f>F155*G155</f>
        <v>240</v>
      </c>
      <c r="I155" s="34"/>
      <c r="J155" s="35"/>
      <c r="K155" s="34"/>
      <c r="L155" s="36"/>
    </row>
    <row r="156" spans="1:27" ht="12.75" customHeight="1">
      <c r="A156" s="37"/>
      <c r="B156" s="38"/>
      <c r="C156" s="39">
        <v>0.7</v>
      </c>
      <c r="D156" s="40">
        <v>3</v>
      </c>
      <c r="E156" s="41">
        <v>1</v>
      </c>
      <c r="F156" s="41">
        <f>Max!$B$2*C156</f>
        <v>70</v>
      </c>
      <c r="G156" s="34">
        <f>D156*E156</f>
        <v>3</v>
      </c>
      <c r="H156" s="35">
        <f>F156*G156</f>
        <v>210</v>
      </c>
      <c r="I156" s="34"/>
      <c r="J156" s="35"/>
      <c r="K156" s="34"/>
      <c r="L156" s="36"/>
    </row>
    <row r="157" spans="1:27" ht="12.75" customHeight="1">
      <c r="A157" s="37"/>
      <c r="B157" s="38"/>
      <c r="C157" s="39">
        <v>0.8</v>
      </c>
      <c r="D157" s="40">
        <v>3</v>
      </c>
      <c r="E157" s="41">
        <v>5</v>
      </c>
      <c r="F157" s="41">
        <f>Max!$B$2*C157</f>
        <v>80</v>
      </c>
      <c r="G157" s="34">
        <f>D157*E157</f>
        <v>15</v>
      </c>
      <c r="H157" s="35">
        <f>F157*G157</f>
        <v>1200</v>
      </c>
      <c r="I157" s="34"/>
      <c r="J157" s="35"/>
      <c r="K157" s="34"/>
      <c r="L157" s="36"/>
    </row>
    <row r="158" spans="1:27" ht="12.75" customHeight="1">
      <c r="A158" s="26">
        <v>2</v>
      </c>
      <c r="B158" s="27" t="s">
        <v>16</v>
      </c>
      <c r="C158" s="28">
        <v>0.5</v>
      </c>
      <c r="D158" s="33">
        <v>5</v>
      </c>
      <c r="E158" s="29">
        <v>1</v>
      </c>
      <c r="F158" s="29">
        <f>Max!$B$3*C158</f>
        <v>50</v>
      </c>
      <c r="G158" s="34"/>
      <c r="H158" s="35"/>
      <c r="I158" s="34">
        <f>D158*E158</f>
        <v>5</v>
      </c>
      <c r="J158" s="35">
        <f>F158*I158</f>
        <v>250</v>
      </c>
      <c r="K158" s="34"/>
      <c r="L158" s="36"/>
      <c r="R158" s="1">
        <f>I158</f>
        <v>5</v>
      </c>
      <c r="S158" s="1">
        <f>I159</f>
        <v>4</v>
      </c>
      <c r="T158" s="1">
        <f>I160</f>
        <v>3</v>
      </c>
      <c r="U158" s="1">
        <f>I161</f>
        <v>8</v>
      </c>
    </row>
    <row r="159" spans="1:27" ht="12.75" customHeight="1">
      <c r="A159" s="26"/>
      <c r="B159" s="27"/>
      <c r="C159" s="28">
        <v>0.6</v>
      </c>
      <c r="D159" s="33">
        <v>4</v>
      </c>
      <c r="E159" s="29">
        <v>1</v>
      </c>
      <c r="F159" s="29">
        <f>Max!$B$3*C159</f>
        <v>60</v>
      </c>
      <c r="G159" s="34"/>
      <c r="H159" s="35"/>
      <c r="I159" s="34">
        <f>D159*E159</f>
        <v>4</v>
      </c>
      <c r="J159" s="35">
        <f>F159*I159</f>
        <v>240</v>
      </c>
      <c r="K159" s="34"/>
      <c r="L159" s="36"/>
    </row>
    <row r="160" spans="1:27" ht="12.75" customHeight="1">
      <c r="A160" s="26"/>
      <c r="B160" s="27"/>
      <c r="C160" s="28">
        <v>0.7</v>
      </c>
      <c r="D160" s="33">
        <v>3</v>
      </c>
      <c r="E160" s="29">
        <v>1</v>
      </c>
      <c r="F160" s="29">
        <f>Max!$B$3*C160</f>
        <v>70</v>
      </c>
      <c r="G160" s="34"/>
      <c r="H160" s="35"/>
      <c r="I160" s="34">
        <f>D160*E160</f>
        <v>3</v>
      </c>
      <c r="J160" s="35">
        <f>F160*I160</f>
        <v>210</v>
      </c>
      <c r="K160" s="34"/>
      <c r="L160" s="36"/>
    </row>
    <row r="161" spans="1:27" ht="12.75" customHeight="1">
      <c r="A161" s="26"/>
      <c r="B161" s="27"/>
      <c r="C161" s="28">
        <v>0.8</v>
      </c>
      <c r="D161" s="33">
        <v>2</v>
      </c>
      <c r="E161" s="29">
        <v>4</v>
      </c>
      <c r="F161" s="29">
        <f>Max!$B$3*C161</f>
        <v>80</v>
      </c>
      <c r="G161" s="34"/>
      <c r="H161" s="35"/>
      <c r="I161" s="34">
        <f>D161*E161</f>
        <v>8</v>
      </c>
      <c r="J161" s="35">
        <f>F161*I161</f>
        <v>640</v>
      </c>
      <c r="K161" s="34"/>
      <c r="L161" s="36"/>
    </row>
    <row r="162" spans="1:27" ht="12.75" customHeight="1">
      <c r="A162" s="42">
        <v>3</v>
      </c>
      <c r="B162" s="112" t="s">
        <v>58</v>
      </c>
      <c r="C162" s="55"/>
      <c r="D162" s="59">
        <v>8</v>
      </c>
      <c r="E162" s="56">
        <v>4</v>
      </c>
      <c r="F162" s="56"/>
      <c r="G162" s="34"/>
      <c r="H162" s="35"/>
      <c r="I162" s="34"/>
      <c r="J162" s="35"/>
      <c r="K162" s="34"/>
      <c r="L162" s="36"/>
    </row>
    <row r="163" spans="1:27" ht="12.75" customHeight="1">
      <c r="A163" s="46">
        <v>4</v>
      </c>
      <c r="B163" s="47" t="s">
        <v>38</v>
      </c>
      <c r="C163" s="48"/>
      <c r="D163" s="67">
        <v>8</v>
      </c>
      <c r="E163" s="49">
        <v>4</v>
      </c>
      <c r="F163" s="49"/>
      <c r="G163" s="34"/>
      <c r="H163" s="35"/>
      <c r="I163" s="34"/>
      <c r="J163" s="35"/>
      <c r="K163" s="34"/>
      <c r="L163" s="36"/>
    </row>
    <row r="164" spans="1:27" ht="12.75" customHeight="1">
      <c r="C164" s="24"/>
      <c r="D164" s="16"/>
      <c r="E164" s="16"/>
      <c r="F164" s="16"/>
      <c r="G164" s="34"/>
      <c r="H164" s="35"/>
      <c r="I164" s="34"/>
      <c r="J164" s="35"/>
      <c r="K164" s="34"/>
      <c r="L164" s="36"/>
    </row>
    <row r="165" spans="1:27" ht="12.75" customHeight="1">
      <c r="A165" s="10" t="s">
        <v>17</v>
      </c>
      <c r="C165" s="69" t="s">
        <v>12</v>
      </c>
      <c r="D165" s="7" t="s">
        <v>13</v>
      </c>
      <c r="E165" s="7" t="s">
        <v>14</v>
      </c>
      <c r="F165" s="15" t="s">
        <v>15</v>
      </c>
      <c r="G165" s="34"/>
      <c r="H165" s="35"/>
      <c r="I165" s="34"/>
      <c r="J165" s="35"/>
      <c r="K165" s="34"/>
      <c r="L165" s="36"/>
    </row>
    <row r="166" spans="1:27" ht="12.75" customHeight="1">
      <c r="A166" s="26">
        <v>1</v>
      </c>
      <c r="B166" s="27" t="s">
        <v>16</v>
      </c>
      <c r="C166" s="28">
        <v>0.5</v>
      </c>
      <c r="D166" s="33">
        <v>5</v>
      </c>
      <c r="E166" s="29">
        <v>1</v>
      </c>
      <c r="F166" s="29">
        <f>Max!$B$3*C166</f>
        <v>50</v>
      </c>
      <c r="G166" s="34"/>
      <c r="H166" s="35"/>
      <c r="I166" s="34">
        <f t="shared" ref="I166:I172" si="8">D166*E166</f>
        <v>5</v>
      </c>
      <c r="J166" s="35">
        <f t="shared" ref="J166:J172" si="9">F166*I166</f>
        <v>250</v>
      </c>
      <c r="K166" s="34"/>
      <c r="L166" s="36"/>
      <c r="R166" s="1">
        <f>I166</f>
        <v>5</v>
      </c>
      <c r="S166" s="1">
        <f>I167</f>
        <v>4</v>
      </c>
      <c r="T166" s="1">
        <f>I168</f>
        <v>3</v>
      </c>
      <c r="U166" s="1">
        <f>I169+I172+I170</f>
        <v>9</v>
      </c>
      <c r="V166" s="1">
        <f>I171</f>
        <v>2</v>
      </c>
    </row>
    <row r="167" spans="1:27" ht="12.75" customHeight="1">
      <c r="A167" s="26"/>
      <c r="B167" s="27"/>
      <c r="C167" s="28">
        <v>0.6</v>
      </c>
      <c r="D167" s="33">
        <v>4</v>
      </c>
      <c r="E167" s="29">
        <v>1</v>
      </c>
      <c r="F167" s="29">
        <f>Max!$B$3*C167</f>
        <v>60</v>
      </c>
      <c r="G167" s="34"/>
      <c r="H167" s="35"/>
      <c r="I167" s="34">
        <f t="shared" si="8"/>
        <v>4</v>
      </c>
      <c r="J167" s="35">
        <f t="shared" si="9"/>
        <v>240</v>
      </c>
      <c r="K167" s="34"/>
      <c r="L167" s="36"/>
    </row>
    <row r="168" spans="1:27" ht="12.75" customHeight="1">
      <c r="A168" s="26"/>
      <c r="B168" s="27"/>
      <c r="C168" s="28">
        <v>0.7</v>
      </c>
      <c r="D168" s="33">
        <v>3</v>
      </c>
      <c r="E168" s="29">
        <v>1</v>
      </c>
      <c r="F168" s="29">
        <f>Max!$B$3*C168</f>
        <v>70</v>
      </c>
      <c r="G168" s="34"/>
      <c r="H168" s="35"/>
      <c r="I168" s="34">
        <f t="shared" si="8"/>
        <v>3</v>
      </c>
      <c r="J168" s="35">
        <f t="shared" si="9"/>
        <v>210</v>
      </c>
      <c r="K168" s="34"/>
      <c r="L168" s="36"/>
    </row>
    <row r="169" spans="1:27" ht="12.75" customHeight="1">
      <c r="A169" s="26"/>
      <c r="B169" s="27"/>
      <c r="C169" s="28">
        <v>0.8</v>
      </c>
      <c r="D169" s="33">
        <v>2</v>
      </c>
      <c r="E169" s="29">
        <v>2</v>
      </c>
      <c r="F169" s="29">
        <f>Max!$B$3*C169</f>
        <v>80</v>
      </c>
      <c r="G169" s="34"/>
      <c r="H169" s="35"/>
      <c r="I169" s="34">
        <f t="shared" si="8"/>
        <v>4</v>
      </c>
      <c r="J169" s="35">
        <f t="shared" si="9"/>
        <v>320</v>
      </c>
      <c r="K169" s="34"/>
      <c r="L169" s="36"/>
    </row>
    <row r="170" spans="1:27" ht="12.75" customHeight="1">
      <c r="A170" s="26"/>
      <c r="B170" s="27"/>
      <c r="C170" s="28">
        <v>0.85</v>
      </c>
      <c r="D170" s="33">
        <v>1</v>
      </c>
      <c r="E170" s="29">
        <v>1</v>
      </c>
      <c r="F170" s="29">
        <f>Max!$B$3*C170</f>
        <v>85</v>
      </c>
      <c r="G170" s="34"/>
      <c r="H170" s="35"/>
      <c r="I170" s="34">
        <f t="shared" si="8"/>
        <v>1</v>
      </c>
      <c r="J170" s="35">
        <f t="shared" si="9"/>
        <v>85</v>
      </c>
      <c r="K170" s="34"/>
      <c r="L170" s="36"/>
    </row>
    <row r="171" spans="1:27" ht="12.75" customHeight="1">
      <c r="A171" s="26"/>
      <c r="B171" s="27"/>
      <c r="C171" s="28">
        <v>0.9</v>
      </c>
      <c r="D171" s="33">
        <v>1</v>
      </c>
      <c r="E171" s="29">
        <v>2</v>
      </c>
      <c r="F171" s="29">
        <f>Max!$B$3*C171</f>
        <v>90</v>
      </c>
      <c r="G171" s="34"/>
      <c r="H171" s="35"/>
      <c r="I171" s="34">
        <f>D171*E171</f>
        <v>2</v>
      </c>
      <c r="J171" s="35">
        <f>F171*I171</f>
        <v>180</v>
      </c>
      <c r="K171" s="34"/>
      <c r="L171" s="36"/>
    </row>
    <row r="172" spans="1:27" ht="12.75" customHeight="1">
      <c r="A172" s="26"/>
      <c r="B172" s="27"/>
      <c r="C172" s="28">
        <v>0.8</v>
      </c>
      <c r="D172" s="33">
        <v>2</v>
      </c>
      <c r="E172" s="29">
        <v>2</v>
      </c>
      <c r="F172" s="29">
        <f>Max!$B$3*C172</f>
        <v>80</v>
      </c>
      <c r="G172" s="34"/>
      <c r="H172" s="35"/>
      <c r="I172" s="34">
        <f t="shared" si="8"/>
        <v>4</v>
      </c>
      <c r="J172" s="35">
        <f t="shared" si="9"/>
        <v>320</v>
      </c>
      <c r="K172" s="34"/>
      <c r="L172" s="36"/>
    </row>
    <row r="173" spans="1:27" ht="12.75" customHeight="1">
      <c r="A173" s="50">
        <v>2</v>
      </c>
      <c r="B173" s="51" t="s">
        <v>4</v>
      </c>
      <c r="C173" s="52">
        <v>0.5</v>
      </c>
      <c r="D173" s="58">
        <v>3</v>
      </c>
      <c r="E173" s="53">
        <v>1</v>
      </c>
      <c r="F173" s="53">
        <f>Max!$B$4*C173</f>
        <v>50</v>
      </c>
      <c r="G173" s="34"/>
      <c r="H173" s="35"/>
      <c r="I173" s="34"/>
      <c r="J173" s="35"/>
      <c r="K173" s="34">
        <f t="shared" ref="K173:K178" si="10">D173*E173</f>
        <v>3</v>
      </c>
      <c r="L173" s="36">
        <f t="shared" ref="L173:L178" si="11">F173*K173</f>
        <v>150</v>
      </c>
      <c r="W173" s="1">
        <f>K173</f>
        <v>3</v>
      </c>
      <c r="X173" s="1">
        <f>K174</f>
        <v>3</v>
      </c>
      <c r="Y173" s="1">
        <f>K175</f>
        <v>3</v>
      </c>
      <c r="Z173" s="1">
        <f>K176+K177</f>
        <v>5</v>
      </c>
      <c r="AA173" s="1">
        <f>K178</f>
        <v>2</v>
      </c>
    </row>
    <row r="174" spans="1:27" ht="12.75" customHeight="1">
      <c r="A174" s="50"/>
      <c r="B174" s="51"/>
      <c r="C174" s="52">
        <v>0.6</v>
      </c>
      <c r="D174" s="58">
        <v>3</v>
      </c>
      <c r="E174" s="53">
        <v>1</v>
      </c>
      <c r="F174" s="53">
        <f>Max!$B$4*C174</f>
        <v>60</v>
      </c>
      <c r="G174" s="34"/>
      <c r="H174" s="35"/>
      <c r="I174" s="34"/>
      <c r="J174" s="35"/>
      <c r="K174" s="34">
        <f t="shared" si="10"/>
        <v>3</v>
      </c>
      <c r="L174" s="36">
        <f t="shared" si="11"/>
        <v>180</v>
      </c>
    </row>
    <row r="175" spans="1:27" ht="12.75" customHeight="1">
      <c r="A175" s="50"/>
      <c r="B175" s="51"/>
      <c r="C175" s="52">
        <v>0.7</v>
      </c>
      <c r="D175" s="58">
        <v>3</v>
      </c>
      <c r="E175" s="53">
        <v>1</v>
      </c>
      <c r="F175" s="53">
        <f>Max!$B$4*C175</f>
        <v>70</v>
      </c>
      <c r="G175" s="34"/>
      <c r="H175" s="35"/>
      <c r="I175" s="34"/>
      <c r="J175" s="35"/>
      <c r="K175" s="34">
        <f t="shared" si="10"/>
        <v>3</v>
      </c>
      <c r="L175" s="36">
        <f t="shared" si="11"/>
        <v>210</v>
      </c>
    </row>
    <row r="176" spans="1:27" ht="12.75" customHeight="1">
      <c r="A176" s="50"/>
      <c r="B176" s="51"/>
      <c r="C176" s="52">
        <v>0.8</v>
      </c>
      <c r="D176" s="58">
        <v>2</v>
      </c>
      <c r="E176" s="53">
        <v>2</v>
      </c>
      <c r="F176" s="53">
        <f>Max!$B$4*C176</f>
        <v>80</v>
      </c>
      <c r="G176" s="34"/>
      <c r="H176" s="35"/>
      <c r="I176" s="34"/>
      <c r="J176" s="35"/>
      <c r="K176" s="34">
        <f t="shared" si="10"/>
        <v>4</v>
      </c>
      <c r="L176" s="36">
        <f t="shared" si="11"/>
        <v>320</v>
      </c>
    </row>
    <row r="177" spans="1:20" ht="12.75" customHeight="1">
      <c r="A177" s="50"/>
      <c r="B177" s="51"/>
      <c r="C177" s="52">
        <v>0.85</v>
      </c>
      <c r="D177" s="58">
        <v>1</v>
      </c>
      <c r="E177" s="53">
        <v>1</v>
      </c>
      <c r="F177" s="53">
        <f>Max!$B$4*C177</f>
        <v>85</v>
      </c>
      <c r="G177" s="34"/>
      <c r="H177" s="35"/>
      <c r="I177" s="34"/>
      <c r="J177" s="35"/>
      <c r="K177" s="34">
        <f t="shared" si="10"/>
        <v>1</v>
      </c>
      <c r="L177" s="36">
        <f t="shared" si="11"/>
        <v>85</v>
      </c>
    </row>
    <row r="178" spans="1:20" ht="12.75" customHeight="1">
      <c r="A178" s="50"/>
      <c r="B178" s="51"/>
      <c r="C178" s="52">
        <v>0.9</v>
      </c>
      <c r="D178" s="58">
        <v>1</v>
      </c>
      <c r="E178" s="53">
        <v>2</v>
      </c>
      <c r="F178" s="53">
        <f>Max!$B$4*C178</f>
        <v>90</v>
      </c>
      <c r="G178" s="34"/>
      <c r="H178" s="35"/>
      <c r="I178" s="34"/>
      <c r="J178" s="35"/>
      <c r="K178" s="34">
        <f t="shared" si="10"/>
        <v>2</v>
      </c>
      <c r="L178" s="36">
        <f t="shared" si="11"/>
        <v>180</v>
      </c>
    </row>
    <row r="179" spans="1:20" s="63" customFormat="1" ht="12.75" customHeight="1">
      <c r="A179" s="42">
        <v>3</v>
      </c>
      <c r="B179" s="112" t="s">
        <v>27</v>
      </c>
      <c r="C179" s="55"/>
      <c r="D179" s="59">
        <v>6</v>
      </c>
      <c r="E179" s="56">
        <v>4</v>
      </c>
      <c r="F179" s="56"/>
      <c r="G179" s="60"/>
      <c r="H179" s="61"/>
      <c r="I179" s="60"/>
      <c r="J179" s="61"/>
      <c r="K179" s="60"/>
      <c r="L179" s="62"/>
    </row>
    <row r="180" spans="1:20" s="63" customFormat="1" ht="12.75" customHeight="1">
      <c r="A180" s="42">
        <v>4</v>
      </c>
      <c r="B180" s="54" t="s">
        <v>31</v>
      </c>
      <c r="C180" s="55"/>
      <c r="D180" s="59">
        <v>5</v>
      </c>
      <c r="E180" s="56">
        <v>5</v>
      </c>
      <c r="F180" s="56"/>
      <c r="G180" s="60"/>
      <c r="H180" s="61"/>
      <c r="I180" s="60"/>
      <c r="J180" s="61"/>
      <c r="K180" s="60"/>
      <c r="L180" s="62"/>
    </row>
    <row r="181" spans="1:20" ht="12.75" customHeight="1">
      <c r="A181" s="57">
        <v>5</v>
      </c>
      <c r="B181" s="66" t="s">
        <v>24</v>
      </c>
      <c r="C181" s="43"/>
      <c r="D181" s="44">
        <v>8</v>
      </c>
      <c r="E181" s="45">
        <v>3</v>
      </c>
      <c r="F181" s="45"/>
      <c r="G181" s="34"/>
      <c r="H181" s="35"/>
      <c r="I181" s="34"/>
      <c r="J181" s="35"/>
      <c r="K181" s="34"/>
      <c r="L181" s="36"/>
    </row>
    <row r="182" spans="1:20" ht="12.75" customHeight="1">
      <c r="C182" s="24"/>
      <c r="D182" s="16"/>
      <c r="E182" s="16"/>
      <c r="F182" s="16"/>
      <c r="G182" s="34"/>
      <c r="H182" s="35"/>
      <c r="I182" s="34"/>
      <c r="J182" s="35"/>
      <c r="K182" s="34"/>
      <c r="L182" s="36"/>
    </row>
    <row r="183" spans="1:20" ht="12.75" customHeight="1">
      <c r="A183" s="10" t="s">
        <v>19</v>
      </c>
      <c r="C183" s="69" t="s">
        <v>12</v>
      </c>
      <c r="D183" s="7" t="s">
        <v>13</v>
      </c>
      <c r="E183" s="7" t="s">
        <v>14</v>
      </c>
      <c r="F183" s="15" t="s">
        <v>15</v>
      </c>
      <c r="G183" s="34"/>
      <c r="H183" s="35"/>
      <c r="I183" s="34"/>
      <c r="J183" s="35"/>
      <c r="K183" s="34"/>
      <c r="L183" s="36"/>
    </row>
    <row r="184" spans="1:20" ht="12.75" customHeight="1">
      <c r="A184" s="37">
        <v>1</v>
      </c>
      <c r="B184" s="38" t="s">
        <v>2</v>
      </c>
      <c r="C184" s="39">
        <v>0.5</v>
      </c>
      <c r="D184" s="40">
        <v>5</v>
      </c>
      <c r="E184" s="41">
        <v>1</v>
      </c>
      <c r="F184" s="41">
        <f>Max!$B$2*C184</f>
        <v>50</v>
      </c>
      <c r="G184" s="34">
        <f>D184*E184</f>
        <v>5</v>
      </c>
      <c r="H184" s="35">
        <f>F184*G184</f>
        <v>250</v>
      </c>
      <c r="I184" s="34"/>
      <c r="J184" s="35"/>
      <c r="K184" s="34"/>
      <c r="L184" s="36"/>
      <c r="M184" s="1">
        <f>G184</f>
        <v>5</v>
      </c>
      <c r="N184" s="1">
        <f>G185</f>
        <v>4</v>
      </c>
      <c r="O184" s="1">
        <f>G186</f>
        <v>3</v>
      </c>
      <c r="P184" s="1">
        <f>G188+G187</f>
        <v>11</v>
      </c>
    </row>
    <row r="185" spans="1:20" ht="12.75" customHeight="1">
      <c r="A185" s="37"/>
      <c r="B185" s="38"/>
      <c r="C185" s="39">
        <v>0.6</v>
      </c>
      <c r="D185" s="40">
        <v>4</v>
      </c>
      <c r="E185" s="41">
        <v>1</v>
      </c>
      <c r="F185" s="41">
        <f>Max!$B$2*C185</f>
        <v>60</v>
      </c>
      <c r="G185" s="34">
        <f>D185*E185</f>
        <v>4</v>
      </c>
      <c r="H185" s="35">
        <f>F185*G185</f>
        <v>240</v>
      </c>
      <c r="I185" s="34"/>
      <c r="J185" s="35"/>
      <c r="K185" s="34"/>
      <c r="L185" s="36"/>
    </row>
    <row r="186" spans="1:20" ht="12.75" customHeight="1">
      <c r="A186" s="37"/>
      <c r="B186" s="38"/>
      <c r="C186" s="39">
        <v>0.7</v>
      </c>
      <c r="D186" s="40">
        <v>3</v>
      </c>
      <c r="E186" s="41">
        <v>1</v>
      </c>
      <c r="F186" s="41">
        <f>Max!$B$2*C186</f>
        <v>70</v>
      </c>
      <c r="G186" s="34">
        <f>D186*E186</f>
        <v>3</v>
      </c>
      <c r="H186" s="35">
        <f>F186*G186</f>
        <v>210</v>
      </c>
      <c r="I186" s="34"/>
      <c r="J186" s="35"/>
      <c r="K186" s="34"/>
      <c r="L186" s="36"/>
    </row>
    <row r="187" spans="1:20" ht="12.75" customHeight="1">
      <c r="A187" s="37"/>
      <c r="B187" s="38"/>
      <c r="C187" s="39">
        <v>0.8</v>
      </c>
      <c r="D187" s="40">
        <v>3</v>
      </c>
      <c r="E187" s="41">
        <v>1</v>
      </c>
      <c r="F187" s="41">
        <f>Max!$B$2*C187</f>
        <v>80</v>
      </c>
      <c r="G187" s="34">
        <f>D187*E187</f>
        <v>3</v>
      </c>
      <c r="H187" s="35">
        <f>F187*G187</f>
        <v>240</v>
      </c>
      <c r="I187" s="34"/>
      <c r="J187" s="35"/>
      <c r="K187" s="34"/>
      <c r="L187" s="36"/>
    </row>
    <row r="188" spans="1:20" ht="12.75" customHeight="1">
      <c r="A188" s="37"/>
      <c r="B188" s="38"/>
      <c r="C188" s="39">
        <v>0.85</v>
      </c>
      <c r="D188" s="40">
        <v>2</v>
      </c>
      <c r="E188" s="41">
        <v>4</v>
      </c>
      <c r="F188" s="41">
        <f>Max!$B$2*C188</f>
        <v>85</v>
      </c>
      <c r="G188" s="34">
        <f>D188*E188</f>
        <v>8</v>
      </c>
      <c r="H188" s="35">
        <f>F188*G188</f>
        <v>680</v>
      </c>
      <c r="I188" s="34"/>
      <c r="J188" s="35"/>
      <c r="K188" s="34"/>
      <c r="L188" s="36"/>
    </row>
    <row r="189" spans="1:20" ht="12.75" customHeight="1">
      <c r="A189" s="26">
        <v>2</v>
      </c>
      <c r="B189" s="27" t="s">
        <v>16</v>
      </c>
      <c r="C189" s="28">
        <v>0.55000000000000004</v>
      </c>
      <c r="D189" s="33">
        <v>4</v>
      </c>
      <c r="E189" s="29">
        <v>1</v>
      </c>
      <c r="F189" s="29">
        <f>Max!$B$3*C189</f>
        <v>55.000000000000007</v>
      </c>
      <c r="G189" s="34"/>
      <c r="H189" s="35"/>
      <c r="I189" s="34">
        <f>D189*E189</f>
        <v>4</v>
      </c>
      <c r="J189" s="35">
        <f>F189*I189</f>
        <v>220.00000000000003</v>
      </c>
      <c r="K189" s="34"/>
      <c r="L189" s="36"/>
      <c r="R189" s="1">
        <f>I189</f>
        <v>4</v>
      </c>
      <c r="S189" s="1">
        <f>I190</f>
        <v>4</v>
      </c>
      <c r="T189" s="1">
        <f>I191</f>
        <v>12</v>
      </c>
    </row>
    <row r="190" spans="1:20" ht="12.75" customHeight="1">
      <c r="A190" s="26"/>
      <c r="B190" s="27"/>
      <c r="C190" s="28">
        <v>0.65</v>
      </c>
      <c r="D190" s="33">
        <v>4</v>
      </c>
      <c r="E190" s="29">
        <v>1</v>
      </c>
      <c r="F190" s="29">
        <f>Max!$B$3*C190</f>
        <v>65</v>
      </c>
      <c r="G190" s="34"/>
      <c r="H190" s="35"/>
      <c r="I190" s="34">
        <f>D190*E190</f>
        <v>4</v>
      </c>
      <c r="J190" s="35">
        <f>F190*I190</f>
        <v>260</v>
      </c>
      <c r="K190" s="34"/>
      <c r="L190" s="36"/>
    </row>
    <row r="191" spans="1:20" ht="12.75" customHeight="1">
      <c r="A191" s="26"/>
      <c r="B191" s="27"/>
      <c r="C191" s="28">
        <v>0.75</v>
      </c>
      <c r="D191" s="33">
        <v>3</v>
      </c>
      <c r="E191" s="29">
        <v>4</v>
      </c>
      <c r="F191" s="29">
        <f>Max!$B$3*C191</f>
        <v>75</v>
      </c>
      <c r="G191" s="34"/>
      <c r="H191" s="35"/>
      <c r="I191" s="34">
        <f>D191*E191</f>
        <v>12</v>
      </c>
      <c r="J191" s="35">
        <f>F191*I191</f>
        <v>900</v>
      </c>
      <c r="K191" s="34"/>
      <c r="L191" s="36"/>
    </row>
    <row r="192" spans="1:20" ht="12.75" customHeight="1">
      <c r="A192" s="57">
        <v>3</v>
      </c>
      <c r="B192" s="110" t="s">
        <v>58</v>
      </c>
      <c r="C192" s="43"/>
      <c r="D192" s="44">
        <v>8</v>
      </c>
      <c r="E192" s="45">
        <v>4</v>
      </c>
      <c r="F192" s="45"/>
      <c r="G192" s="34"/>
      <c r="H192" s="35"/>
      <c r="I192" s="34"/>
      <c r="J192" s="35"/>
      <c r="K192" s="34"/>
      <c r="L192" s="36"/>
    </row>
    <row r="193" spans="1:27" ht="12.75" customHeight="1">
      <c r="A193" s="42">
        <v>4</v>
      </c>
      <c r="B193" s="112" t="s">
        <v>64</v>
      </c>
      <c r="C193" s="55"/>
      <c r="D193" s="59">
        <v>6</v>
      </c>
      <c r="E193" s="56">
        <v>5</v>
      </c>
      <c r="F193" s="56"/>
      <c r="G193" s="34"/>
      <c r="H193" s="35"/>
      <c r="I193" s="34"/>
      <c r="J193" s="35"/>
      <c r="K193" s="34"/>
      <c r="L193" s="36"/>
    </row>
    <row r="194" spans="1:27" ht="12.75" customHeight="1">
      <c r="A194" s="42">
        <v>5</v>
      </c>
      <c r="B194" s="54" t="s">
        <v>28</v>
      </c>
      <c r="C194" s="55"/>
      <c r="D194" s="59">
        <v>4</v>
      </c>
      <c r="E194" s="56">
        <v>5</v>
      </c>
      <c r="F194" s="56"/>
      <c r="G194" s="34"/>
      <c r="H194" s="35"/>
      <c r="I194" s="34"/>
      <c r="J194" s="35"/>
      <c r="K194" s="34"/>
      <c r="L194" s="36"/>
    </row>
    <row r="195" spans="1:27" ht="12.75" customHeight="1">
      <c r="C195" s="25"/>
      <c r="D195" s="15"/>
      <c r="E195" s="15"/>
      <c r="F195" s="15"/>
      <c r="G195" s="34"/>
      <c r="H195" s="35"/>
      <c r="I195" s="34"/>
      <c r="J195" s="35"/>
      <c r="K195" s="34"/>
      <c r="L195" s="36"/>
    </row>
    <row r="196" spans="1:27" ht="12.75" customHeight="1">
      <c r="C196" s="24"/>
      <c r="D196" s="16"/>
      <c r="E196" s="16"/>
      <c r="F196" s="16"/>
      <c r="G196" s="7">
        <f t="shared" ref="G196:L196" si="12">SUM(G154:G195)</f>
        <v>50</v>
      </c>
      <c r="H196" s="7">
        <f t="shared" si="12"/>
        <v>3520</v>
      </c>
      <c r="I196" s="7">
        <f t="shared" si="12"/>
        <v>63</v>
      </c>
      <c r="J196" s="7">
        <f t="shared" si="12"/>
        <v>4325</v>
      </c>
      <c r="K196" s="7">
        <f t="shared" si="12"/>
        <v>16</v>
      </c>
      <c r="L196" s="7">
        <f t="shared" si="12"/>
        <v>1125</v>
      </c>
      <c r="M196" s="1">
        <f>SUM(M154:M195)</f>
        <v>10</v>
      </c>
      <c r="N196" s="1">
        <f>SUM(N154:N195)</f>
        <v>8</v>
      </c>
      <c r="O196" s="1">
        <f>SUM(O154:O195)</f>
        <v>6</v>
      </c>
      <c r="P196" s="1">
        <f>SUM(P154:P195)</f>
        <v>26</v>
      </c>
      <c r="Q196" s="1">
        <f>SUM(Q154:Q195)</f>
        <v>0</v>
      </c>
      <c r="R196" s="1">
        <f>SUM(R158:R195)</f>
        <v>14</v>
      </c>
      <c r="S196" s="1">
        <f>SUM(S158:S195)</f>
        <v>12</v>
      </c>
      <c r="T196" s="1">
        <f>SUM(T158:T195)</f>
        <v>18</v>
      </c>
      <c r="U196" s="1">
        <f>SUM(U158:U195)</f>
        <v>17</v>
      </c>
      <c r="V196" s="1">
        <f>SUM(V158:V195)</f>
        <v>2</v>
      </c>
      <c r="W196" s="1">
        <f>SUM(W173:W195)</f>
        <v>3</v>
      </c>
      <c r="X196" s="1">
        <f>SUM(X173:X195)</f>
        <v>3</v>
      </c>
      <c r="Y196" s="1">
        <f>SUM(Y173:Y195)</f>
        <v>3</v>
      </c>
      <c r="Z196" s="1">
        <f>SUM(Z173:Z195)</f>
        <v>5</v>
      </c>
      <c r="AA196" s="1">
        <f>SUM(AA173:AA195)</f>
        <v>2</v>
      </c>
    </row>
    <row r="197" spans="1:27" ht="12.75" customHeight="1">
      <c r="C197" s="24"/>
      <c r="D197" s="16"/>
      <c r="E197" s="16"/>
      <c r="F197" s="16"/>
      <c r="G197" s="16"/>
      <c r="H197" s="16"/>
      <c r="I197" s="16"/>
      <c r="J197" s="16"/>
      <c r="K197" s="16"/>
      <c r="L197" s="17"/>
      <c r="M197" t="s">
        <v>42</v>
      </c>
      <c r="N197" t="s">
        <v>43</v>
      </c>
      <c r="O197" t="s">
        <v>44</v>
      </c>
      <c r="P197" t="s">
        <v>45</v>
      </c>
      <c r="Q197" t="s">
        <v>46</v>
      </c>
      <c r="R197" t="s">
        <v>42</v>
      </c>
      <c r="S197" t="s">
        <v>43</v>
      </c>
      <c r="T197" t="s">
        <v>44</v>
      </c>
      <c r="U197" t="s">
        <v>45</v>
      </c>
      <c r="V197" t="s">
        <v>46</v>
      </c>
      <c r="W197" t="s">
        <v>42</v>
      </c>
      <c r="X197" t="s">
        <v>43</v>
      </c>
      <c r="Y197" t="s">
        <v>44</v>
      </c>
      <c r="Z197" t="s">
        <v>45</v>
      </c>
      <c r="AA197" t="s">
        <v>46</v>
      </c>
    </row>
    <row r="198" spans="1:27" ht="12.75" customHeight="1">
      <c r="C198" s="24"/>
      <c r="D198" s="16"/>
      <c r="E198" s="16"/>
      <c r="F198" s="16"/>
      <c r="G198" s="16"/>
      <c r="H198" s="16"/>
      <c r="I198" s="16"/>
      <c r="J198" s="16"/>
      <c r="K198" s="16"/>
      <c r="L198" s="17"/>
    </row>
    <row r="199" spans="1:27" ht="12.75" customHeight="1">
      <c r="C199" s="24"/>
      <c r="D199" s="16"/>
      <c r="E199" s="16"/>
      <c r="F199" s="16"/>
      <c r="G199" s="7">
        <f t="shared" ref="G199:L199" si="13">SUM(G196+G151+G103+G56)</f>
        <v>248</v>
      </c>
      <c r="H199" s="7">
        <f t="shared" si="13"/>
        <v>17050</v>
      </c>
      <c r="I199" s="7">
        <f t="shared" si="13"/>
        <v>317</v>
      </c>
      <c r="J199" s="7">
        <f t="shared" si="13"/>
        <v>21775</v>
      </c>
      <c r="K199" s="7">
        <f t="shared" si="13"/>
        <v>105</v>
      </c>
      <c r="L199" s="7">
        <f t="shared" si="13"/>
        <v>7490</v>
      </c>
      <c r="M199" s="1">
        <f t="shared" ref="M199:AA199" si="14">M196+M151+M103+M56</f>
        <v>43</v>
      </c>
      <c r="N199" s="1">
        <f t="shared" si="14"/>
        <v>42</v>
      </c>
      <c r="O199" s="1">
        <f t="shared" si="14"/>
        <v>83</v>
      </c>
      <c r="P199" s="1">
        <f t="shared" si="14"/>
        <v>80</v>
      </c>
      <c r="Q199" s="1">
        <f t="shared" si="14"/>
        <v>0</v>
      </c>
      <c r="R199" s="1">
        <f t="shared" si="14"/>
        <v>67</v>
      </c>
      <c r="S199" s="1">
        <f t="shared" si="14"/>
        <v>57</v>
      </c>
      <c r="T199" s="1">
        <f t="shared" si="14"/>
        <v>98</v>
      </c>
      <c r="U199" s="1">
        <f t="shared" si="14"/>
        <v>91</v>
      </c>
      <c r="V199" s="1">
        <f t="shared" si="14"/>
        <v>4</v>
      </c>
      <c r="W199" s="1">
        <f t="shared" si="14"/>
        <v>15</v>
      </c>
      <c r="X199" s="1">
        <f t="shared" si="14"/>
        <v>21</v>
      </c>
      <c r="Y199" s="1">
        <f t="shared" si="14"/>
        <v>24</v>
      </c>
      <c r="Z199" s="1">
        <f t="shared" si="14"/>
        <v>34</v>
      </c>
      <c r="AA199" s="1">
        <f t="shared" si="14"/>
        <v>7</v>
      </c>
    </row>
  </sheetData>
  <sheetProtection selectLockedCells="1" selectUnlockedCells="1"/>
  <phoneticPr fontId="9" type="noConversion"/>
  <pageMargins left="0.75" right="0.75" top="1" bottom="1" header="0.51180555555555551" footer="0.51180555555555551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A222"/>
  <sheetViews>
    <sheetView zoomScale="85" zoomScaleNormal="85" zoomScalePageLayoutView="85" workbookViewId="0">
      <selection activeCell="AB12" sqref="AB12"/>
    </sheetView>
  </sheetViews>
  <sheetFormatPr baseColWidth="10" defaultColWidth="8.7109375" defaultRowHeight="12.75" customHeight="1" x14ac:dyDescent="0"/>
  <cols>
    <col min="1" max="1" width="2.140625" style="3" customWidth="1"/>
    <col min="2" max="2" width="24.28515625" style="11" customWidth="1"/>
    <col min="3" max="3" width="11.28515625" style="12" customWidth="1"/>
    <col min="4" max="4" width="10.7109375" style="75" customWidth="1"/>
    <col min="5" max="5" width="9.140625" style="76" customWidth="1"/>
    <col min="6" max="6" width="13.85546875" style="8" customWidth="1"/>
    <col min="7" max="7" width="0.42578125" style="13" hidden="1" customWidth="1"/>
    <col min="8" max="10" width="8.42578125" style="13" hidden="1" customWidth="1"/>
    <col min="11" max="11" width="8" style="13" hidden="1" customWidth="1"/>
    <col min="12" max="12" width="8.7109375" style="13" hidden="1" customWidth="1"/>
    <col min="13" max="13" width="8.7109375" hidden="1" customWidth="1"/>
    <col min="14" max="14" width="5.7109375" hidden="1" customWidth="1"/>
    <col min="15" max="15" width="5.85546875" hidden="1" customWidth="1"/>
    <col min="16" max="17" width="5.42578125" hidden="1" customWidth="1"/>
    <col min="18" max="27" width="8.7109375" hidden="1" customWidth="1"/>
  </cols>
  <sheetData>
    <row r="1" spans="1:27" ht="12.75" customHeight="1">
      <c r="B1" s="6" t="s">
        <v>9</v>
      </c>
      <c r="C1" s="77"/>
      <c r="D1" s="77"/>
      <c r="E1" s="77"/>
      <c r="F1" s="77"/>
    </row>
    <row r="2" spans="1:27" ht="12.75" customHeight="1">
      <c r="B2" s="18" t="s">
        <v>74</v>
      </c>
      <c r="C2" s="19"/>
      <c r="D2" s="78"/>
      <c r="E2" s="79"/>
      <c r="F2" s="20"/>
      <c r="G2" s="80"/>
      <c r="H2" s="80"/>
    </row>
    <row r="3" spans="1:27" ht="12.75" customHeight="1">
      <c r="B3" s="18"/>
      <c r="C3" s="68"/>
      <c r="D3" s="81"/>
      <c r="E3" s="82"/>
      <c r="F3" s="20"/>
      <c r="G3" s="80"/>
      <c r="H3" s="80"/>
    </row>
    <row r="4" spans="1:27" ht="12.75" customHeight="1">
      <c r="B4" s="68"/>
      <c r="C4" s="68"/>
      <c r="D4" s="83"/>
      <c r="E4" s="68"/>
      <c r="F4" s="68"/>
    </row>
    <row r="5" spans="1:27" ht="12.75" customHeight="1">
      <c r="A5" s="3" t="s">
        <v>10</v>
      </c>
      <c r="B5" s="3"/>
      <c r="M5" t="s">
        <v>41</v>
      </c>
      <c r="R5" t="s">
        <v>36</v>
      </c>
      <c r="W5" t="s">
        <v>37</v>
      </c>
    </row>
    <row r="6" spans="1:27" ht="12.75" customHeight="1">
      <c r="A6" s="3" t="s">
        <v>11</v>
      </c>
      <c r="C6" s="69" t="s">
        <v>12</v>
      </c>
      <c r="D6" s="97" t="s">
        <v>13</v>
      </c>
      <c r="E6" s="101" t="s">
        <v>14</v>
      </c>
      <c r="F6" s="7" t="s">
        <v>15</v>
      </c>
      <c r="M6" t="s">
        <v>42</v>
      </c>
      <c r="N6" t="s">
        <v>43</v>
      </c>
      <c r="O6" t="s">
        <v>44</v>
      </c>
      <c r="P6" t="s">
        <v>45</v>
      </c>
      <c r="Q6" t="s">
        <v>46</v>
      </c>
      <c r="R6" t="s">
        <v>42</v>
      </c>
      <c r="S6" t="s">
        <v>43</v>
      </c>
      <c r="T6" t="s">
        <v>44</v>
      </c>
      <c r="U6" t="s">
        <v>45</v>
      </c>
      <c r="V6" t="s">
        <v>46</v>
      </c>
      <c r="W6" t="s">
        <v>42</v>
      </c>
      <c r="X6" t="s">
        <v>43</v>
      </c>
      <c r="Y6" t="s">
        <v>44</v>
      </c>
      <c r="Z6" t="s">
        <v>45</v>
      </c>
      <c r="AA6" t="s">
        <v>46</v>
      </c>
    </row>
    <row r="7" spans="1:27" ht="12.75" customHeight="1">
      <c r="A7" s="71">
        <v>1</v>
      </c>
      <c r="B7" s="38" t="s">
        <v>2</v>
      </c>
      <c r="C7" s="84">
        <v>0.5</v>
      </c>
      <c r="D7" s="85">
        <v>3</v>
      </c>
      <c r="E7" s="85">
        <v>1</v>
      </c>
      <c r="F7" s="86">
        <f>Max!$B$2*C7</f>
        <v>50</v>
      </c>
      <c r="G7" s="118">
        <f>D7*E7</f>
        <v>3</v>
      </c>
      <c r="H7" s="118">
        <f>G7*F7</f>
        <v>150</v>
      </c>
      <c r="I7" s="17"/>
      <c r="J7" s="17"/>
      <c r="K7" s="17"/>
      <c r="L7" s="17"/>
      <c r="M7" s="103">
        <f>G7</f>
        <v>3</v>
      </c>
      <c r="N7" s="103">
        <f>G8</f>
        <v>3</v>
      </c>
      <c r="O7" s="103">
        <f>G9+G10</f>
        <v>9</v>
      </c>
      <c r="P7">
        <v>0</v>
      </c>
      <c r="Q7">
        <v>0</v>
      </c>
      <c r="R7" s="103">
        <f>I11</f>
        <v>3</v>
      </c>
      <c r="S7" s="103">
        <f>I12</f>
        <v>3</v>
      </c>
      <c r="T7" s="103">
        <f>I13+I14</f>
        <v>11</v>
      </c>
      <c r="U7">
        <v>0</v>
      </c>
      <c r="V7">
        <v>0</v>
      </c>
    </row>
    <row r="8" spans="1:27" ht="12.75" customHeight="1">
      <c r="A8" s="71"/>
      <c r="B8" s="38"/>
      <c r="C8" s="84">
        <v>0.6</v>
      </c>
      <c r="D8" s="85">
        <v>3</v>
      </c>
      <c r="E8" s="85">
        <v>1</v>
      </c>
      <c r="F8" s="86">
        <f>Max!$B$2*C8</f>
        <v>60</v>
      </c>
      <c r="G8" s="118">
        <f>D8*E8</f>
        <v>3</v>
      </c>
      <c r="H8" s="118">
        <f>G8*F8</f>
        <v>180</v>
      </c>
      <c r="I8" s="17"/>
      <c r="J8" s="17"/>
      <c r="K8" s="17"/>
      <c r="L8" s="17"/>
    </row>
    <row r="9" spans="1:27" ht="12.75" customHeight="1">
      <c r="A9" s="71"/>
      <c r="B9" s="38"/>
      <c r="C9" s="84">
        <v>0.7</v>
      </c>
      <c r="D9" s="85">
        <v>3</v>
      </c>
      <c r="E9" s="85">
        <v>1</v>
      </c>
      <c r="F9" s="86">
        <f>Max!$B$2*C9</f>
        <v>70</v>
      </c>
      <c r="G9" s="118">
        <f>D9*E9</f>
        <v>3</v>
      </c>
      <c r="H9" s="118">
        <f>G9*F9</f>
        <v>210</v>
      </c>
      <c r="I9" s="17"/>
      <c r="J9" s="17"/>
      <c r="K9" s="17"/>
      <c r="L9" s="17"/>
    </row>
    <row r="10" spans="1:27" ht="12.75" customHeight="1">
      <c r="A10" s="71"/>
      <c r="B10" s="38"/>
      <c r="C10" s="84">
        <v>0.75</v>
      </c>
      <c r="D10" s="85">
        <v>2</v>
      </c>
      <c r="E10" s="85">
        <v>3</v>
      </c>
      <c r="F10" s="86">
        <f>Max!$B$2*C10</f>
        <v>75</v>
      </c>
      <c r="G10" s="118">
        <f>D10*E10</f>
        <v>6</v>
      </c>
      <c r="H10" s="118">
        <f>G10*F10</f>
        <v>450</v>
      </c>
      <c r="I10" s="17"/>
      <c r="J10" s="17"/>
      <c r="K10" s="17"/>
      <c r="L10" s="17"/>
    </row>
    <row r="11" spans="1:27" ht="12.75" customHeight="1">
      <c r="A11" s="70">
        <v>2</v>
      </c>
      <c r="B11" s="27" t="s">
        <v>16</v>
      </c>
      <c r="C11" s="87">
        <v>0.5</v>
      </c>
      <c r="D11" s="88">
        <v>3</v>
      </c>
      <c r="E11" s="88">
        <v>1</v>
      </c>
      <c r="F11" s="89">
        <f>Max!$B$3*C11</f>
        <v>50</v>
      </c>
      <c r="G11" s="17"/>
      <c r="H11" s="17"/>
      <c r="I11" s="118">
        <f>D11*E11</f>
        <v>3</v>
      </c>
      <c r="J11" s="118">
        <f>I11*F11</f>
        <v>150</v>
      </c>
      <c r="K11" s="17"/>
      <c r="L11" s="17"/>
    </row>
    <row r="12" spans="1:27" ht="12.75" customHeight="1">
      <c r="A12" s="70"/>
      <c r="B12" s="27"/>
      <c r="C12" s="87">
        <v>0.6</v>
      </c>
      <c r="D12" s="88">
        <v>3</v>
      </c>
      <c r="E12" s="88">
        <v>1</v>
      </c>
      <c r="F12" s="89">
        <f>Max!$B$3*C12</f>
        <v>60</v>
      </c>
      <c r="G12" s="17"/>
      <c r="H12" s="17"/>
      <c r="I12" s="118">
        <f>D12*E12</f>
        <v>3</v>
      </c>
      <c r="J12" s="118">
        <f>I12*F12</f>
        <v>180</v>
      </c>
      <c r="K12" s="17"/>
      <c r="L12" s="17"/>
    </row>
    <row r="13" spans="1:27" ht="12.75" customHeight="1">
      <c r="A13" s="70"/>
      <c r="B13" s="27"/>
      <c r="C13" s="87">
        <v>0.7</v>
      </c>
      <c r="D13" s="88">
        <v>3</v>
      </c>
      <c r="E13" s="88">
        <v>1</v>
      </c>
      <c r="F13" s="89">
        <f>Max!$B$3*C13</f>
        <v>70</v>
      </c>
      <c r="G13" s="17"/>
      <c r="H13" s="17"/>
      <c r="I13" s="118">
        <f>D13*E13</f>
        <v>3</v>
      </c>
      <c r="J13" s="118">
        <f>I13*F13</f>
        <v>210</v>
      </c>
      <c r="K13" s="17"/>
      <c r="L13" s="17"/>
    </row>
    <row r="14" spans="1:27" ht="12.75" customHeight="1">
      <c r="A14" s="70"/>
      <c r="B14" s="27"/>
      <c r="C14" s="87">
        <v>0.75</v>
      </c>
      <c r="D14" s="88">
        <v>2</v>
      </c>
      <c r="E14" s="88">
        <v>4</v>
      </c>
      <c r="F14" s="89">
        <f>Max!$B$3*C14</f>
        <v>75</v>
      </c>
      <c r="G14" s="17"/>
      <c r="H14" s="17"/>
      <c r="I14" s="118">
        <f>D14*E14</f>
        <v>8</v>
      </c>
      <c r="J14" s="118">
        <f>I14*F14</f>
        <v>600</v>
      </c>
      <c r="K14" s="17"/>
      <c r="L14" s="17"/>
    </row>
    <row r="15" spans="1:27" ht="12.75" customHeight="1">
      <c r="A15" s="46">
        <v>3</v>
      </c>
      <c r="B15" s="47" t="s">
        <v>24</v>
      </c>
      <c r="C15" s="48"/>
      <c r="D15" s="67">
        <v>8</v>
      </c>
      <c r="E15" s="67">
        <v>3</v>
      </c>
      <c r="F15" s="49"/>
      <c r="G15" s="17"/>
      <c r="H15" s="17"/>
      <c r="I15" s="17"/>
      <c r="J15" s="17"/>
      <c r="K15" s="17"/>
      <c r="L15" s="17"/>
    </row>
    <row r="16" spans="1:27" ht="12.75" customHeight="1">
      <c r="G16" s="17"/>
      <c r="H16" s="17"/>
      <c r="I16" s="17"/>
      <c r="J16" s="17"/>
      <c r="K16" s="17"/>
      <c r="L16" s="17"/>
    </row>
    <row r="17" spans="1:22" ht="12.75" customHeight="1">
      <c r="A17" s="3" t="s">
        <v>17</v>
      </c>
      <c r="C17" s="69" t="s">
        <v>12</v>
      </c>
      <c r="D17" s="97" t="s">
        <v>13</v>
      </c>
      <c r="E17" s="101" t="s">
        <v>14</v>
      </c>
      <c r="F17" s="7" t="s">
        <v>15</v>
      </c>
      <c r="G17" s="17"/>
      <c r="H17" s="17"/>
      <c r="I17" s="17"/>
      <c r="J17" s="17"/>
      <c r="K17" s="17"/>
      <c r="L17" s="17"/>
    </row>
    <row r="18" spans="1:22" ht="12.75" customHeight="1">
      <c r="A18" s="71">
        <v>1</v>
      </c>
      <c r="B18" s="38" t="s">
        <v>2</v>
      </c>
      <c r="C18" s="84">
        <v>0.5</v>
      </c>
      <c r="D18" s="85">
        <v>3</v>
      </c>
      <c r="E18" s="85">
        <v>1</v>
      </c>
      <c r="F18" s="86">
        <f>Max!$B$2*C18</f>
        <v>50</v>
      </c>
      <c r="G18" s="118">
        <f t="shared" ref="G18:G23" si="0">D18*E18</f>
        <v>3</v>
      </c>
      <c r="H18" s="118">
        <f t="shared" ref="H18:H23" si="1">G18*F18</f>
        <v>150</v>
      </c>
      <c r="I18" s="17"/>
      <c r="J18" s="17"/>
      <c r="K18" s="17"/>
      <c r="L18" s="17"/>
      <c r="M18" s="103">
        <f>G18</f>
        <v>3</v>
      </c>
      <c r="N18" s="103">
        <f>G19</f>
        <v>3</v>
      </c>
      <c r="O18" s="103">
        <f>G20</f>
        <v>3</v>
      </c>
      <c r="P18" s="103">
        <f>G21</f>
        <v>2</v>
      </c>
      <c r="Q18" s="1">
        <f>G22+G23+G24</f>
        <v>4</v>
      </c>
    </row>
    <row r="19" spans="1:22" ht="12.75" customHeight="1">
      <c r="A19" s="71"/>
      <c r="B19" s="38"/>
      <c r="C19" s="84">
        <v>0.6</v>
      </c>
      <c r="D19" s="85">
        <v>3</v>
      </c>
      <c r="E19" s="85">
        <v>1</v>
      </c>
      <c r="F19" s="86">
        <f>Max!$B$2*C19</f>
        <v>60</v>
      </c>
      <c r="G19" s="118">
        <f t="shared" si="0"/>
        <v>3</v>
      </c>
      <c r="H19" s="118">
        <f t="shared" si="1"/>
        <v>180</v>
      </c>
      <c r="I19" s="17"/>
      <c r="J19" s="17"/>
      <c r="K19" s="17"/>
      <c r="L19" s="17"/>
    </row>
    <row r="20" spans="1:22" ht="12.75" customHeight="1">
      <c r="A20" s="71"/>
      <c r="B20" s="38"/>
      <c r="C20" s="84">
        <v>0.7</v>
      </c>
      <c r="D20" s="85">
        <v>3</v>
      </c>
      <c r="E20" s="85">
        <v>1</v>
      </c>
      <c r="F20" s="86">
        <f>Max!$B$2*C20</f>
        <v>70</v>
      </c>
      <c r="G20" s="118">
        <f t="shared" si="0"/>
        <v>3</v>
      </c>
      <c r="H20" s="118">
        <f t="shared" si="1"/>
        <v>210</v>
      </c>
      <c r="I20" s="17"/>
      <c r="J20" s="17"/>
      <c r="K20" s="17"/>
      <c r="L20" s="17"/>
    </row>
    <row r="21" spans="1:22" ht="12.75" customHeight="1">
      <c r="A21" s="71"/>
      <c r="B21" s="38"/>
      <c r="C21" s="84">
        <v>0.8</v>
      </c>
      <c r="D21" s="85">
        <v>2</v>
      </c>
      <c r="E21" s="85">
        <v>1</v>
      </c>
      <c r="F21" s="86">
        <f>Max!$B$2*C21</f>
        <v>80</v>
      </c>
      <c r="G21" s="118">
        <f t="shared" si="0"/>
        <v>2</v>
      </c>
      <c r="H21" s="118">
        <f t="shared" si="1"/>
        <v>160</v>
      </c>
      <c r="I21" s="17"/>
      <c r="J21" s="17"/>
      <c r="K21" s="17"/>
      <c r="L21" s="17"/>
    </row>
    <row r="22" spans="1:22" ht="12.75" customHeight="1">
      <c r="A22" s="71"/>
      <c r="B22" s="38"/>
      <c r="C22" s="84">
        <v>0.9</v>
      </c>
      <c r="D22" s="85">
        <v>1</v>
      </c>
      <c r="E22" s="85">
        <v>1</v>
      </c>
      <c r="F22" s="86">
        <f>Max!$B$2*C22</f>
        <v>90</v>
      </c>
      <c r="G22" s="118">
        <f t="shared" si="0"/>
        <v>1</v>
      </c>
      <c r="H22" s="118">
        <f t="shared" si="1"/>
        <v>90</v>
      </c>
      <c r="I22" s="17"/>
      <c r="J22" s="17"/>
      <c r="K22" s="17"/>
      <c r="L22" s="17"/>
    </row>
    <row r="23" spans="1:22" ht="12.75" customHeight="1">
      <c r="A23" s="71"/>
      <c r="B23" s="38"/>
      <c r="C23" s="84">
        <v>0.95</v>
      </c>
      <c r="D23" s="85">
        <v>1</v>
      </c>
      <c r="E23" s="85">
        <v>1</v>
      </c>
      <c r="F23" s="86">
        <f>Max!$B$2*C23</f>
        <v>95</v>
      </c>
      <c r="G23" s="118">
        <f t="shared" si="0"/>
        <v>1</v>
      </c>
      <c r="H23" s="118">
        <f t="shared" si="1"/>
        <v>95</v>
      </c>
      <c r="I23" s="17"/>
      <c r="J23" s="17"/>
      <c r="K23" s="17"/>
      <c r="L23" s="17"/>
    </row>
    <row r="24" spans="1:22" ht="12.75" customHeight="1">
      <c r="A24" s="71"/>
      <c r="B24" s="38" t="s">
        <v>57</v>
      </c>
      <c r="C24" s="84" t="s">
        <v>33</v>
      </c>
      <c r="D24" s="85">
        <v>1</v>
      </c>
      <c r="E24" s="107" t="s">
        <v>39</v>
      </c>
      <c r="F24" s="85" t="str">
        <f>Max!$B$2*MID(C24,1,1)&amp;"-"&amp;Max!$B$2*MID(C24,6,7)</f>
        <v>100-105</v>
      </c>
      <c r="G24" s="118" t="s">
        <v>68</v>
      </c>
      <c r="H24" s="119">
        <f>Max!B2*2*1</f>
        <v>200</v>
      </c>
      <c r="I24" s="17"/>
      <c r="J24" s="17"/>
      <c r="K24" s="17"/>
      <c r="L24" s="17"/>
    </row>
    <row r="25" spans="1:22" ht="12.75" customHeight="1">
      <c r="A25" s="70">
        <v>2</v>
      </c>
      <c r="B25" s="27" t="s">
        <v>16</v>
      </c>
      <c r="C25" s="87">
        <v>0.5</v>
      </c>
      <c r="D25" s="88">
        <v>3</v>
      </c>
      <c r="E25" s="88">
        <v>1</v>
      </c>
      <c r="F25" s="89">
        <f>Max!$B$3*C25</f>
        <v>50</v>
      </c>
      <c r="G25" s="17"/>
      <c r="H25" s="17"/>
      <c r="I25" s="118">
        <f>D25*E25</f>
        <v>3</v>
      </c>
      <c r="J25" s="118">
        <f>I25*F25</f>
        <v>150</v>
      </c>
      <c r="K25" s="17"/>
      <c r="L25" s="17"/>
      <c r="R25" s="103">
        <f>I25</f>
        <v>3</v>
      </c>
      <c r="S25" s="103">
        <f>I26</f>
        <v>3</v>
      </c>
      <c r="T25" s="103">
        <f>I27</f>
        <v>2</v>
      </c>
      <c r="U25" s="103">
        <f>I28</f>
        <v>2</v>
      </c>
      <c r="V25" s="103">
        <f>I29+I30</f>
        <v>3</v>
      </c>
    </row>
    <row r="26" spans="1:22" ht="12.75" customHeight="1">
      <c r="A26" s="70"/>
      <c r="B26" s="27"/>
      <c r="C26" s="87">
        <v>0.6</v>
      </c>
      <c r="D26" s="88">
        <v>3</v>
      </c>
      <c r="E26" s="88">
        <v>1</v>
      </c>
      <c r="F26" s="89">
        <f>Max!$B$3*C26</f>
        <v>60</v>
      </c>
      <c r="G26" s="17"/>
      <c r="H26" s="17"/>
      <c r="I26" s="118">
        <f>D26*E26</f>
        <v>3</v>
      </c>
      <c r="J26" s="118">
        <f>I26*F26</f>
        <v>180</v>
      </c>
      <c r="K26" s="17"/>
      <c r="L26" s="17"/>
    </row>
    <row r="27" spans="1:22" ht="12.75" customHeight="1">
      <c r="A27" s="70"/>
      <c r="B27" s="27"/>
      <c r="C27" s="87">
        <v>0.7</v>
      </c>
      <c r="D27" s="88">
        <v>2</v>
      </c>
      <c r="E27" s="88">
        <v>1</v>
      </c>
      <c r="F27" s="89">
        <f>Max!$B$3*C27</f>
        <v>70</v>
      </c>
      <c r="G27" s="17"/>
      <c r="H27" s="17"/>
      <c r="I27" s="118">
        <f>D27*E27</f>
        <v>2</v>
      </c>
      <c r="J27" s="118">
        <f>I27*F27</f>
        <v>140</v>
      </c>
      <c r="K27" s="17"/>
      <c r="L27" s="17"/>
    </row>
    <row r="28" spans="1:22" ht="12.75" customHeight="1">
      <c r="A28" s="70"/>
      <c r="B28" s="27"/>
      <c r="C28" s="87">
        <v>0.8</v>
      </c>
      <c r="D28" s="88">
        <v>2</v>
      </c>
      <c r="E28" s="88">
        <v>1</v>
      </c>
      <c r="F28" s="89">
        <f>Max!$B$3*C28</f>
        <v>80</v>
      </c>
      <c r="G28" s="17"/>
      <c r="H28" s="17"/>
      <c r="I28" s="118">
        <f>D28*E28</f>
        <v>2</v>
      </c>
      <c r="J28" s="118">
        <f>I28*F28</f>
        <v>160</v>
      </c>
      <c r="K28" s="17"/>
      <c r="L28" s="17"/>
    </row>
    <row r="29" spans="1:22" ht="12.75" customHeight="1">
      <c r="A29" s="70"/>
      <c r="B29" s="27"/>
      <c r="C29" s="87">
        <v>0.9</v>
      </c>
      <c r="D29" s="88">
        <v>1</v>
      </c>
      <c r="E29" s="88">
        <v>1</v>
      </c>
      <c r="F29" s="89">
        <f>Max!$B$3*C29</f>
        <v>90</v>
      </c>
      <c r="G29" s="17"/>
      <c r="H29" s="17"/>
      <c r="I29" s="118">
        <f>D29*E29</f>
        <v>1</v>
      </c>
      <c r="J29" s="118">
        <f>I29*F29</f>
        <v>90</v>
      </c>
      <c r="K29" s="17"/>
      <c r="L29" s="17"/>
    </row>
    <row r="30" spans="1:22" ht="12.75" customHeight="1">
      <c r="A30" s="70"/>
      <c r="B30" s="27" t="s">
        <v>57</v>
      </c>
      <c r="C30" s="87" t="s">
        <v>33</v>
      </c>
      <c r="D30" s="88">
        <v>1</v>
      </c>
      <c r="E30" s="108" t="s">
        <v>39</v>
      </c>
      <c r="F30" s="88" t="str">
        <f>Max!$B$3*MID(C30,1,1)&amp;"-"&amp;Max!$B$3*MID(C30,6,7)</f>
        <v>100-105</v>
      </c>
      <c r="G30" s="17"/>
      <c r="H30" s="17"/>
      <c r="I30" s="17">
        <f>2</f>
        <v>2</v>
      </c>
      <c r="J30" s="17">
        <f>2*1*Max!B3</f>
        <v>200</v>
      </c>
      <c r="K30" s="17"/>
      <c r="L30" s="17"/>
    </row>
    <row r="31" spans="1:22" ht="12.75" customHeight="1">
      <c r="G31" s="17"/>
      <c r="H31" s="17"/>
      <c r="I31" s="17"/>
      <c r="J31" s="17"/>
      <c r="K31" s="118"/>
      <c r="L31" s="118"/>
    </row>
    <row r="32" spans="1:22" ht="12.75" customHeight="1">
      <c r="A32" s="3" t="s">
        <v>19</v>
      </c>
      <c r="C32" s="69" t="s">
        <v>12</v>
      </c>
      <c r="D32" s="97" t="s">
        <v>13</v>
      </c>
      <c r="E32" s="101" t="s">
        <v>14</v>
      </c>
      <c r="F32" s="7" t="s">
        <v>15</v>
      </c>
      <c r="G32" s="17"/>
      <c r="H32" s="17"/>
      <c r="I32" s="17"/>
      <c r="J32" s="17"/>
      <c r="K32" s="17"/>
      <c r="L32" s="17"/>
    </row>
    <row r="33" spans="1:27" ht="12.75" customHeight="1">
      <c r="A33" s="70">
        <v>1</v>
      </c>
      <c r="B33" s="27" t="s">
        <v>16</v>
      </c>
      <c r="C33" s="87">
        <v>0.5</v>
      </c>
      <c r="D33" s="88">
        <v>3</v>
      </c>
      <c r="E33" s="88">
        <v>1</v>
      </c>
      <c r="F33" s="89">
        <f>Max!$B$3*C33</f>
        <v>50</v>
      </c>
      <c r="G33" s="17"/>
      <c r="H33" s="17"/>
      <c r="I33" s="16">
        <f>D33*E33</f>
        <v>3</v>
      </c>
      <c r="J33" s="16">
        <f>I33*F33</f>
        <v>150</v>
      </c>
      <c r="K33" s="17"/>
      <c r="L33" s="17"/>
      <c r="R33" s="1">
        <f>I33</f>
        <v>3</v>
      </c>
      <c r="S33" s="1">
        <f>I34</f>
        <v>3</v>
      </c>
      <c r="T33" s="1">
        <f>I35+I36</f>
        <v>11</v>
      </c>
      <c r="U33">
        <v>0</v>
      </c>
      <c r="V33">
        <v>0</v>
      </c>
    </row>
    <row r="34" spans="1:27" ht="12.75" customHeight="1">
      <c r="A34" s="70"/>
      <c r="B34" s="27"/>
      <c r="C34" s="87">
        <v>0.6</v>
      </c>
      <c r="D34" s="88">
        <v>3</v>
      </c>
      <c r="E34" s="88">
        <v>1</v>
      </c>
      <c r="F34" s="89">
        <f>Max!$B$3*C34</f>
        <v>60</v>
      </c>
      <c r="G34" s="17"/>
      <c r="H34" s="17"/>
      <c r="I34" s="16">
        <f>D34*E34</f>
        <v>3</v>
      </c>
      <c r="J34" s="16">
        <f>I34*F34</f>
        <v>180</v>
      </c>
      <c r="K34" s="17"/>
      <c r="L34" s="17"/>
    </row>
    <row r="35" spans="1:27" ht="12.75" customHeight="1">
      <c r="A35" s="70"/>
      <c r="B35" s="27"/>
      <c r="C35" s="87">
        <v>0.7</v>
      </c>
      <c r="D35" s="88">
        <v>3</v>
      </c>
      <c r="E35" s="88">
        <v>1</v>
      </c>
      <c r="F35" s="89">
        <f>Max!$B$3*C35</f>
        <v>70</v>
      </c>
      <c r="G35" s="17"/>
      <c r="H35" s="17"/>
      <c r="I35" s="16">
        <f>D35*E35</f>
        <v>3</v>
      </c>
      <c r="J35" s="16">
        <f>I35*F35</f>
        <v>210</v>
      </c>
      <c r="K35" s="17"/>
      <c r="L35" s="17"/>
    </row>
    <row r="36" spans="1:27" ht="12.75" customHeight="1">
      <c r="A36" s="70"/>
      <c r="B36" s="27"/>
      <c r="C36" s="87">
        <v>0.75</v>
      </c>
      <c r="D36" s="88">
        <v>2</v>
      </c>
      <c r="E36" s="88">
        <v>4</v>
      </c>
      <c r="F36" s="89">
        <f>Max!$B$3*C36</f>
        <v>75</v>
      </c>
      <c r="G36" s="17"/>
      <c r="H36" s="17"/>
      <c r="I36" s="16">
        <f>D36*E36</f>
        <v>8</v>
      </c>
      <c r="J36" s="16">
        <f>I36*F36</f>
        <v>600</v>
      </c>
      <c r="K36" s="17"/>
      <c r="L36" s="17"/>
    </row>
    <row r="37" spans="1:27" ht="12.75" customHeight="1">
      <c r="A37" s="73">
        <v>2</v>
      </c>
      <c r="B37" s="51" t="s">
        <v>4</v>
      </c>
      <c r="C37" s="90">
        <v>0.5</v>
      </c>
      <c r="D37" s="91">
        <v>3</v>
      </c>
      <c r="E37" s="91">
        <v>1</v>
      </c>
      <c r="F37" s="92">
        <f>Max!$B$4*C37</f>
        <v>50</v>
      </c>
      <c r="G37" s="16"/>
      <c r="H37" s="118"/>
      <c r="I37" s="118"/>
      <c r="J37" s="17"/>
      <c r="K37" s="17">
        <f>D37*E37</f>
        <v>3</v>
      </c>
      <c r="L37" s="17">
        <f>K37*F37</f>
        <v>150</v>
      </c>
      <c r="W37">
        <f>K37</f>
        <v>3</v>
      </c>
      <c r="X37">
        <f>K38</f>
        <v>3</v>
      </c>
      <c r="Y37">
        <f>K39</f>
        <v>2</v>
      </c>
      <c r="Z37">
        <f>K40</f>
        <v>1</v>
      </c>
      <c r="AA37">
        <f>K41+K42</f>
        <v>3</v>
      </c>
    </row>
    <row r="38" spans="1:27" ht="12.75" customHeight="1">
      <c r="A38" s="73"/>
      <c r="B38" s="51"/>
      <c r="C38" s="90">
        <v>0.6</v>
      </c>
      <c r="D38" s="91">
        <v>3</v>
      </c>
      <c r="E38" s="91">
        <v>1</v>
      </c>
      <c r="F38" s="92">
        <f>Max!$B$4*C38</f>
        <v>60</v>
      </c>
      <c r="G38" s="17"/>
      <c r="H38" s="17"/>
      <c r="I38" s="17"/>
      <c r="J38" s="17"/>
      <c r="K38" s="17">
        <f>D38*E38</f>
        <v>3</v>
      </c>
      <c r="L38" s="17">
        <f>K38*F38</f>
        <v>180</v>
      </c>
    </row>
    <row r="39" spans="1:27" ht="12.75" customHeight="1">
      <c r="A39" s="73"/>
      <c r="B39" s="51"/>
      <c r="C39" s="90">
        <v>0.7</v>
      </c>
      <c r="D39" s="91">
        <v>2</v>
      </c>
      <c r="E39" s="91">
        <v>1</v>
      </c>
      <c r="F39" s="92">
        <f>Max!$B$4*C39</f>
        <v>70</v>
      </c>
      <c r="G39" s="17"/>
      <c r="H39" s="17"/>
      <c r="I39" s="17"/>
      <c r="J39" s="17"/>
      <c r="K39" s="17">
        <f>D39*E39</f>
        <v>2</v>
      </c>
      <c r="L39" s="17">
        <f>K39*F39</f>
        <v>140</v>
      </c>
    </row>
    <row r="40" spans="1:27" ht="12.75" customHeight="1">
      <c r="A40" s="73"/>
      <c r="B40" s="51"/>
      <c r="C40" s="90">
        <v>0.8</v>
      </c>
      <c r="D40" s="91">
        <v>1</v>
      </c>
      <c r="E40" s="91">
        <v>1</v>
      </c>
      <c r="F40" s="92">
        <f>Max!$B$4*C40</f>
        <v>80</v>
      </c>
      <c r="G40" s="17"/>
      <c r="H40" s="17"/>
      <c r="I40" s="17"/>
      <c r="J40" s="17"/>
      <c r="K40" s="17">
        <f>D40*E40</f>
        <v>1</v>
      </c>
      <c r="L40" s="17">
        <f>K40*F40</f>
        <v>80</v>
      </c>
    </row>
    <row r="41" spans="1:27" ht="12.75" customHeight="1">
      <c r="A41" s="73"/>
      <c r="B41" s="51"/>
      <c r="C41" s="90">
        <v>0.9</v>
      </c>
      <c r="D41" s="91">
        <v>1</v>
      </c>
      <c r="E41" s="91">
        <v>1</v>
      </c>
      <c r="F41" s="92">
        <f>Max!$B$4*C41</f>
        <v>90</v>
      </c>
      <c r="G41" s="17"/>
      <c r="H41" s="17"/>
      <c r="I41" s="17"/>
      <c r="J41" s="17"/>
      <c r="K41" s="17">
        <f>D41*E41</f>
        <v>1</v>
      </c>
      <c r="L41" s="17">
        <f>K41*F41</f>
        <v>90</v>
      </c>
    </row>
    <row r="42" spans="1:27" ht="12.75" customHeight="1">
      <c r="A42" s="73"/>
      <c r="B42" s="51" t="s">
        <v>57</v>
      </c>
      <c r="C42" s="90" t="s">
        <v>33</v>
      </c>
      <c r="D42" s="91">
        <v>1</v>
      </c>
      <c r="E42" s="109" t="s">
        <v>39</v>
      </c>
      <c r="F42" s="91" t="str">
        <f>Max!$B$4*MID(C42,1,1)&amp;"-"&amp;Max!$B$4*MID(C42,6,7)</f>
        <v>100-105</v>
      </c>
      <c r="G42" s="17"/>
      <c r="H42" s="17"/>
      <c r="I42" s="17"/>
      <c r="J42" s="17"/>
      <c r="K42" s="17">
        <v>2</v>
      </c>
      <c r="L42" s="16">
        <f>Max!B4*K42</f>
        <v>200</v>
      </c>
    </row>
    <row r="43" spans="1:27" ht="12.75" customHeight="1">
      <c r="A43" s="74">
        <v>3</v>
      </c>
      <c r="B43" s="110" t="s">
        <v>58</v>
      </c>
      <c r="C43" s="93"/>
      <c r="D43" s="94" t="s">
        <v>40</v>
      </c>
      <c r="E43" s="95">
        <v>4</v>
      </c>
      <c r="F43" s="96"/>
      <c r="G43" s="17"/>
      <c r="H43" s="17"/>
      <c r="I43" s="17"/>
      <c r="J43" s="17"/>
      <c r="K43" s="17"/>
      <c r="L43" s="17"/>
    </row>
    <row r="44" spans="1:27" ht="12.75" customHeight="1">
      <c r="A44" s="74">
        <v>4</v>
      </c>
      <c r="B44" s="66" t="s">
        <v>25</v>
      </c>
      <c r="C44" s="93"/>
      <c r="D44" s="95">
        <v>8</v>
      </c>
      <c r="E44" s="95">
        <v>4</v>
      </c>
      <c r="F44" s="96"/>
      <c r="G44" s="118"/>
      <c r="H44" s="118"/>
      <c r="I44" s="118"/>
      <c r="J44" s="118"/>
      <c r="K44" s="118"/>
      <c r="L44" s="118"/>
    </row>
    <row r="45" spans="1:27" ht="12.75" customHeight="1">
      <c r="G45" s="97">
        <f t="shared" ref="G45:L45" si="2">SUM(G7:G44)</f>
        <v>28</v>
      </c>
      <c r="H45" s="97">
        <f t="shared" si="2"/>
        <v>2075</v>
      </c>
      <c r="I45" s="6">
        <f t="shared" si="2"/>
        <v>47</v>
      </c>
      <c r="J45" s="6">
        <f t="shared" si="2"/>
        <v>3200</v>
      </c>
      <c r="K45" s="6">
        <f t="shared" si="2"/>
        <v>12</v>
      </c>
      <c r="L45" s="6">
        <f t="shared" si="2"/>
        <v>840</v>
      </c>
      <c r="M45" s="6">
        <f t="shared" ref="M45:V45" si="3">SUM(M7:M44)</f>
        <v>6</v>
      </c>
      <c r="N45" s="6">
        <f t="shared" si="3"/>
        <v>6</v>
      </c>
      <c r="O45" s="6">
        <f t="shared" si="3"/>
        <v>12</v>
      </c>
      <c r="P45" s="6">
        <f t="shared" si="3"/>
        <v>2</v>
      </c>
      <c r="Q45" s="6">
        <f t="shared" si="3"/>
        <v>4</v>
      </c>
      <c r="R45" s="103">
        <f t="shared" si="3"/>
        <v>9</v>
      </c>
      <c r="S45" s="103">
        <f t="shared" si="3"/>
        <v>9</v>
      </c>
      <c r="T45" s="103">
        <f t="shared" si="3"/>
        <v>24</v>
      </c>
      <c r="U45" s="103">
        <f t="shared" si="3"/>
        <v>2</v>
      </c>
      <c r="V45" s="103">
        <f t="shared" si="3"/>
        <v>3</v>
      </c>
      <c r="W45" s="103">
        <f>SUM(W37:W44)</f>
        <v>3</v>
      </c>
      <c r="X45" s="103">
        <f>SUM(X37:X44)</f>
        <v>3</v>
      </c>
      <c r="Y45">
        <f>SUM(Y37:Y44)</f>
        <v>2</v>
      </c>
      <c r="Z45">
        <f>SUM(Z37:Z44)</f>
        <v>1</v>
      </c>
      <c r="AA45" s="103">
        <f>SUM(AA37:AA44)</f>
        <v>3</v>
      </c>
    </row>
    <row r="46" spans="1:27" ht="12.75" customHeight="1">
      <c r="A46" s="3" t="s">
        <v>20</v>
      </c>
      <c r="B46" s="3"/>
    </row>
    <row r="47" spans="1:27" ht="12.75" customHeight="1">
      <c r="A47" s="3" t="s">
        <v>11</v>
      </c>
      <c r="C47" s="69" t="s">
        <v>12</v>
      </c>
      <c r="D47" s="97" t="s">
        <v>13</v>
      </c>
      <c r="E47" s="101" t="s">
        <v>14</v>
      </c>
      <c r="F47" s="7" t="s">
        <v>15</v>
      </c>
    </row>
    <row r="48" spans="1:27" ht="12.75" customHeight="1">
      <c r="A48" s="71">
        <v>1</v>
      </c>
      <c r="B48" s="38" t="s">
        <v>2</v>
      </c>
      <c r="C48" s="84">
        <v>0.5</v>
      </c>
      <c r="D48" s="85">
        <v>3</v>
      </c>
      <c r="E48" s="85">
        <v>1</v>
      </c>
      <c r="F48" s="86">
        <f>Max!$B$2*C48</f>
        <v>50</v>
      </c>
      <c r="G48" s="13">
        <f>D48*E48</f>
        <v>3</v>
      </c>
      <c r="H48" s="13">
        <f>G48*F48</f>
        <v>150</v>
      </c>
      <c r="M48">
        <f>G48</f>
        <v>3</v>
      </c>
      <c r="N48">
        <f>G49</f>
        <v>3</v>
      </c>
      <c r="O48">
        <f>G50</f>
        <v>3</v>
      </c>
      <c r="P48">
        <f>G51</f>
        <v>8</v>
      </c>
      <c r="Q48">
        <v>0</v>
      </c>
    </row>
    <row r="49" spans="1:27" ht="12.75" customHeight="1">
      <c r="A49" s="71"/>
      <c r="B49" s="38"/>
      <c r="C49" s="84">
        <v>0.6</v>
      </c>
      <c r="D49" s="85">
        <v>3</v>
      </c>
      <c r="E49" s="85">
        <v>1</v>
      </c>
      <c r="F49" s="86">
        <f>Max!$B$2*C49</f>
        <v>60</v>
      </c>
      <c r="G49" s="13">
        <f>D49*E49</f>
        <v>3</v>
      </c>
      <c r="H49" s="13">
        <f>G49*F49</f>
        <v>180</v>
      </c>
    </row>
    <row r="50" spans="1:27" ht="12.75" customHeight="1">
      <c r="A50" s="71"/>
      <c r="B50" s="38"/>
      <c r="C50" s="84">
        <v>0.7</v>
      </c>
      <c r="D50" s="85">
        <v>3</v>
      </c>
      <c r="E50" s="85">
        <v>1</v>
      </c>
      <c r="F50" s="86">
        <f>Max!$B$2*C50</f>
        <v>70</v>
      </c>
      <c r="G50" s="13">
        <f>D50*E50</f>
        <v>3</v>
      </c>
      <c r="H50" s="13">
        <f>G50*F50</f>
        <v>210</v>
      </c>
    </row>
    <row r="51" spans="1:27" ht="12.75" customHeight="1">
      <c r="A51" s="71"/>
      <c r="B51" s="38"/>
      <c r="C51" s="84">
        <v>0.8</v>
      </c>
      <c r="D51" s="85">
        <v>2</v>
      </c>
      <c r="E51" s="85">
        <v>4</v>
      </c>
      <c r="F51" s="86">
        <f>Max!$B$2*C51</f>
        <v>80</v>
      </c>
      <c r="G51" s="13">
        <f>D51*E51</f>
        <v>8</v>
      </c>
      <c r="H51" s="13">
        <f>G51*F51</f>
        <v>640</v>
      </c>
    </row>
    <row r="52" spans="1:27" ht="12.75" customHeight="1">
      <c r="A52" s="70">
        <v>2</v>
      </c>
      <c r="B52" s="27" t="s">
        <v>16</v>
      </c>
      <c r="C52" s="87">
        <v>0.5</v>
      </c>
      <c r="D52" s="88">
        <v>3</v>
      </c>
      <c r="E52" s="88">
        <v>1</v>
      </c>
      <c r="F52" s="89">
        <f>Max!$B$3*C52</f>
        <v>50</v>
      </c>
      <c r="I52" s="13">
        <f>D52*E52</f>
        <v>3</v>
      </c>
      <c r="J52" s="13">
        <f>I52*F52</f>
        <v>150</v>
      </c>
      <c r="R52">
        <f>I52</f>
        <v>3</v>
      </c>
      <c r="S52">
        <f>I53</f>
        <v>3</v>
      </c>
      <c r="T52">
        <f>I54</f>
        <v>3</v>
      </c>
      <c r="U52">
        <f>I55</f>
        <v>10</v>
      </c>
      <c r="V52">
        <v>0</v>
      </c>
    </row>
    <row r="53" spans="1:27" ht="12.75" customHeight="1">
      <c r="A53" s="70"/>
      <c r="B53" s="27"/>
      <c r="C53" s="87">
        <v>0.6</v>
      </c>
      <c r="D53" s="88">
        <v>3</v>
      </c>
      <c r="E53" s="88">
        <v>1</v>
      </c>
      <c r="F53" s="89">
        <f>Max!$B$3*C53</f>
        <v>60</v>
      </c>
      <c r="I53" s="13">
        <f>D53*E53</f>
        <v>3</v>
      </c>
      <c r="J53" s="13">
        <f>I53*F53</f>
        <v>180</v>
      </c>
    </row>
    <row r="54" spans="1:27" ht="12.75" customHeight="1">
      <c r="A54" s="70"/>
      <c r="B54" s="27"/>
      <c r="C54" s="87">
        <v>0.7</v>
      </c>
      <c r="D54" s="88">
        <v>3</v>
      </c>
      <c r="E54" s="88">
        <v>1</v>
      </c>
      <c r="F54" s="89">
        <f>Max!$B$3*C54</f>
        <v>70</v>
      </c>
      <c r="I54" s="13">
        <f>D54*E54</f>
        <v>3</v>
      </c>
      <c r="J54" s="13">
        <f>I54*F54</f>
        <v>210</v>
      </c>
    </row>
    <row r="55" spans="1:27" ht="12.75" customHeight="1">
      <c r="A55" s="70"/>
      <c r="B55" s="27"/>
      <c r="C55" s="87">
        <v>0.8</v>
      </c>
      <c r="D55" s="88">
        <v>2</v>
      </c>
      <c r="E55" s="88">
        <v>5</v>
      </c>
      <c r="F55" s="89">
        <f>Max!$B$3*C55</f>
        <v>80</v>
      </c>
      <c r="I55" s="13">
        <f>D55*E55</f>
        <v>10</v>
      </c>
      <c r="J55" s="13">
        <f>I55*F55</f>
        <v>800</v>
      </c>
    </row>
    <row r="56" spans="1:27" ht="12.75" customHeight="1">
      <c r="A56" s="71">
        <v>3</v>
      </c>
      <c r="B56" s="38" t="s">
        <v>2</v>
      </c>
      <c r="C56" s="84">
        <v>0.55000000000000004</v>
      </c>
      <c r="D56" s="85">
        <v>3</v>
      </c>
      <c r="E56" s="85">
        <v>1</v>
      </c>
      <c r="F56" s="86">
        <f>Max!$B$2*C56</f>
        <v>55.000000000000007</v>
      </c>
      <c r="G56" s="13">
        <f>D56*E56</f>
        <v>3</v>
      </c>
      <c r="H56" s="13">
        <f>G56*F56</f>
        <v>165.00000000000003</v>
      </c>
      <c r="M56">
        <f>G56</f>
        <v>3</v>
      </c>
      <c r="N56">
        <f>G57</f>
        <v>3</v>
      </c>
      <c r="O56">
        <f>G58</f>
        <v>6</v>
      </c>
    </row>
    <row r="57" spans="1:27" ht="12.75" customHeight="1">
      <c r="A57" s="71"/>
      <c r="B57" s="38"/>
      <c r="C57" s="84">
        <v>0.65</v>
      </c>
      <c r="D57" s="85">
        <v>3</v>
      </c>
      <c r="E57" s="85">
        <v>1</v>
      </c>
      <c r="F57" s="86">
        <f>Max!$B$2*C57</f>
        <v>65</v>
      </c>
      <c r="G57" s="13">
        <f>D57*E57</f>
        <v>3</v>
      </c>
      <c r="H57" s="13">
        <f>G57*F57</f>
        <v>195</v>
      </c>
    </row>
    <row r="58" spans="1:27" ht="12.75" customHeight="1">
      <c r="A58" s="71"/>
      <c r="B58" s="38"/>
      <c r="C58" s="84">
        <v>0.75</v>
      </c>
      <c r="D58" s="85">
        <v>2</v>
      </c>
      <c r="E58" s="85">
        <v>3</v>
      </c>
      <c r="F58" s="86">
        <f>Max!$B$2*C58</f>
        <v>75</v>
      </c>
      <c r="G58" s="13">
        <f>D58*E58</f>
        <v>6</v>
      </c>
      <c r="H58" s="13">
        <f>G58*F58</f>
        <v>450</v>
      </c>
    </row>
    <row r="59" spans="1:27" ht="12.75" customHeight="1">
      <c r="A59" s="72">
        <v>4</v>
      </c>
      <c r="B59" s="110" t="s">
        <v>58</v>
      </c>
      <c r="C59" s="55"/>
      <c r="D59" s="59">
        <v>8</v>
      </c>
      <c r="E59" s="59">
        <v>4</v>
      </c>
      <c r="F59" s="56"/>
    </row>
    <row r="60" spans="1:27" ht="12.75" customHeight="1">
      <c r="A60" s="3">
        <v>5</v>
      </c>
      <c r="B60" s="111" t="s">
        <v>59</v>
      </c>
      <c r="D60" s="75" t="s">
        <v>60</v>
      </c>
      <c r="E60" s="76">
        <v>4</v>
      </c>
    </row>
    <row r="62" spans="1:27" ht="12.75" customHeight="1">
      <c r="A62" s="3" t="s">
        <v>17</v>
      </c>
      <c r="C62" s="69" t="s">
        <v>12</v>
      </c>
      <c r="D62" s="97" t="s">
        <v>13</v>
      </c>
      <c r="E62" s="101" t="s">
        <v>14</v>
      </c>
      <c r="F62" s="7" t="s">
        <v>15</v>
      </c>
    </row>
    <row r="63" spans="1:27" ht="12.75" customHeight="1">
      <c r="A63" s="73">
        <v>1</v>
      </c>
      <c r="B63" s="51" t="s">
        <v>21</v>
      </c>
      <c r="C63" s="90">
        <v>0.5</v>
      </c>
      <c r="D63" s="91">
        <v>3</v>
      </c>
      <c r="E63" s="91">
        <v>1</v>
      </c>
      <c r="F63" s="92">
        <f>Max!$B$4*C63</f>
        <v>50</v>
      </c>
      <c r="K63" s="13">
        <f>D63*E63</f>
        <v>3</v>
      </c>
      <c r="L63" s="13">
        <f>K63*F63</f>
        <v>150</v>
      </c>
      <c r="W63">
        <f>K63</f>
        <v>3</v>
      </c>
      <c r="X63">
        <f>K64</f>
        <v>3</v>
      </c>
      <c r="Y63">
        <f>K65</f>
        <v>3</v>
      </c>
      <c r="Z63">
        <v>0</v>
      </c>
      <c r="AA63">
        <v>0</v>
      </c>
    </row>
    <row r="64" spans="1:27" ht="12.75" customHeight="1">
      <c r="A64" s="73"/>
      <c r="B64" s="51"/>
      <c r="C64" s="90">
        <v>0.6</v>
      </c>
      <c r="D64" s="91">
        <v>3</v>
      </c>
      <c r="E64" s="91">
        <v>1</v>
      </c>
      <c r="F64" s="92">
        <f>Max!$B$4*C64</f>
        <v>60</v>
      </c>
      <c r="K64" s="13">
        <f>D64*E64</f>
        <v>3</v>
      </c>
      <c r="L64" s="13">
        <f>K64*F64</f>
        <v>180</v>
      </c>
    </row>
    <row r="65" spans="1:27" ht="12.75" customHeight="1">
      <c r="A65" s="73"/>
      <c r="B65" s="51"/>
      <c r="C65" s="90">
        <v>0.7</v>
      </c>
      <c r="D65" s="91">
        <v>1</v>
      </c>
      <c r="E65" s="91">
        <v>3</v>
      </c>
      <c r="F65" s="92">
        <f>Max!$B$4*C65</f>
        <v>70</v>
      </c>
      <c r="K65" s="13">
        <f>D65*E65</f>
        <v>3</v>
      </c>
      <c r="L65" s="13">
        <f>K65*F65</f>
        <v>210</v>
      </c>
    </row>
    <row r="66" spans="1:27" ht="12.75" customHeight="1">
      <c r="A66" s="70">
        <v>2</v>
      </c>
      <c r="B66" s="27" t="s">
        <v>16</v>
      </c>
      <c r="C66" s="87">
        <v>0.5</v>
      </c>
      <c r="D66" s="88">
        <v>3</v>
      </c>
      <c r="E66" s="88">
        <v>1</v>
      </c>
      <c r="F66" s="89">
        <f>Max!$B$3*C66</f>
        <v>50</v>
      </c>
      <c r="I66" s="13">
        <f>D66*E66</f>
        <v>3</v>
      </c>
      <c r="J66" s="13">
        <f>I66*F66</f>
        <v>150</v>
      </c>
      <c r="R66">
        <f>I66</f>
        <v>3</v>
      </c>
      <c r="S66">
        <f>I67</f>
        <v>3</v>
      </c>
      <c r="T66">
        <f>I68</f>
        <v>3</v>
      </c>
      <c r="U66">
        <f>I69+I70</f>
        <v>7</v>
      </c>
      <c r="V66">
        <v>0</v>
      </c>
    </row>
    <row r="67" spans="1:27" ht="12.75" customHeight="1">
      <c r="A67" s="70"/>
      <c r="B67" s="27"/>
      <c r="C67" s="87">
        <v>0.6</v>
      </c>
      <c r="D67" s="88">
        <v>3</v>
      </c>
      <c r="E67" s="88">
        <v>1</v>
      </c>
      <c r="F67" s="89">
        <f>Max!$B$3*C67</f>
        <v>60</v>
      </c>
      <c r="I67" s="13">
        <f>D67*E67</f>
        <v>3</v>
      </c>
      <c r="J67" s="13">
        <f>I67*F67</f>
        <v>180</v>
      </c>
    </row>
    <row r="68" spans="1:27" ht="12.75" customHeight="1">
      <c r="A68" s="70"/>
      <c r="B68" s="27"/>
      <c r="C68" s="87">
        <v>0.7</v>
      </c>
      <c r="D68" s="88">
        <v>3</v>
      </c>
      <c r="E68" s="88">
        <v>1</v>
      </c>
      <c r="F68" s="89">
        <f>Max!$B$3*C68</f>
        <v>70</v>
      </c>
      <c r="I68" s="13">
        <f>D68*E68</f>
        <v>3</v>
      </c>
      <c r="J68" s="13">
        <f>I68*F68</f>
        <v>210</v>
      </c>
    </row>
    <row r="69" spans="1:27" ht="12.75" customHeight="1">
      <c r="A69" s="70"/>
      <c r="B69" s="27"/>
      <c r="C69" s="87">
        <v>0.8</v>
      </c>
      <c r="D69" s="88">
        <v>2</v>
      </c>
      <c r="E69" s="88">
        <v>2</v>
      </c>
      <c r="F69" s="89">
        <f>Max!$B$3*C69</f>
        <v>80</v>
      </c>
      <c r="I69" s="13">
        <f>D69*E69</f>
        <v>4</v>
      </c>
      <c r="J69" s="13">
        <f>I69*F69</f>
        <v>320</v>
      </c>
    </row>
    <row r="70" spans="1:27" ht="12.75" customHeight="1">
      <c r="A70" s="70"/>
      <c r="B70" s="27"/>
      <c r="C70" s="87">
        <v>0.85</v>
      </c>
      <c r="D70" s="88">
        <v>1</v>
      </c>
      <c r="E70" s="88">
        <v>3</v>
      </c>
      <c r="F70" s="89">
        <f>Max!$B$3*C70</f>
        <v>85</v>
      </c>
      <c r="I70" s="13">
        <f>D70*E70</f>
        <v>3</v>
      </c>
      <c r="J70" s="13">
        <f>I70*F70</f>
        <v>255</v>
      </c>
    </row>
    <row r="71" spans="1:27" ht="12.75" customHeight="1">
      <c r="A71" s="73">
        <v>3</v>
      </c>
      <c r="B71" s="51" t="s">
        <v>4</v>
      </c>
      <c r="C71" s="90">
        <v>0.5</v>
      </c>
      <c r="D71" s="91">
        <v>3</v>
      </c>
      <c r="E71" s="91">
        <v>1</v>
      </c>
      <c r="F71" s="92">
        <f>Max!$B$4*C71</f>
        <v>50</v>
      </c>
      <c r="I71" s="75"/>
      <c r="J71" s="75"/>
      <c r="K71" s="13">
        <f>D71*E71</f>
        <v>3</v>
      </c>
      <c r="L71" s="13">
        <f>K71*F71</f>
        <v>150</v>
      </c>
      <c r="W71">
        <f>K71</f>
        <v>3</v>
      </c>
      <c r="X71">
        <f>K72</f>
        <v>4</v>
      </c>
      <c r="Y71">
        <f>K73</f>
        <v>3</v>
      </c>
      <c r="Z71">
        <f>K74</f>
        <v>15</v>
      </c>
      <c r="AA71">
        <v>0</v>
      </c>
    </row>
    <row r="72" spans="1:27" ht="12.75" customHeight="1">
      <c r="A72" s="73"/>
      <c r="B72" s="51"/>
      <c r="C72" s="90">
        <v>0.6</v>
      </c>
      <c r="D72" s="91">
        <v>2</v>
      </c>
      <c r="E72" s="91">
        <v>2</v>
      </c>
      <c r="F72" s="92">
        <f>Max!$B$4*C72</f>
        <v>60</v>
      </c>
      <c r="K72" s="13">
        <f>D72*E72</f>
        <v>4</v>
      </c>
      <c r="L72" s="13">
        <f>K72*F72</f>
        <v>240</v>
      </c>
    </row>
    <row r="73" spans="1:27" ht="12.75" customHeight="1">
      <c r="A73" s="73"/>
      <c r="B73" s="51"/>
      <c r="C73" s="90">
        <v>0.7</v>
      </c>
      <c r="D73" s="91">
        <v>1</v>
      </c>
      <c r="E73" s="91">
        <v>3</v>
      </c>
      <c r="F73" s="92">
        <f>Max!$B$4*C73</f>
        <v>70</v>
      </c>
      <c r="K73" s="13">
        <f>D73*E73</f>
        <v>3</v>
      </c>
      <c r="L73" s="13">
        <f>K73*F73</f>
        <v>210</v>
      </c>
    </row>
    <row r="74" spans="1:27" ht="12.75" customHeight="1">
      <c r="A74" s="73"/>
      <c r="B74" s="51"/>
      <c r="C74" s="90">
        <v>0.8</v>
      </c>
      <c r="D74" s="91">
        <v>3</v>
      </c>
      <c r="E74" s="91">
        <v>5</v>
      </c>
      <c r="F74" s="92">
        <f>Max!$B$4*C74</f>
        <v>80</v>
      </c>
      <c r="K74" s="13">
        <f>D74*E74</f>
        <v>15</v>
      </c>
      <c r="L74" s="13">
        <f>K74*F74</f>
        <v>1200</v>
      </c>
    </row>
    <row r="75" spans="1:27" ht="12.75" customHeight="1">
      <c r="A75" s="74">
        <v>4</v>
      </c>
      <c r="B75" s="66" t="s">
        <v>24</v>
      </c>
      <c r="C75" s="93"/>
      <c r="D75" s="95">
        <v>8</v>
      </c>
      <c r="E75" s="95">
        <v>3</v>
      </c>
      <c r="F75" s="96"/>
    </row>
    <row r="77" spans="1:27" ht="12.75" customHeight="1">
      <c r="A77" s="3" t="s">
        <v>19</v>
      </c>
      <c r="C77" s="69" t="s">
        <v>12</v>
      </c>
      <c r="D77" s="97" t="s">
        <v>13</v>
      </c>
      <c r="E77" s="101" t="s">
        <v>14</v>
      </c>
      <c r="F77" s="7" t="s">
        <v>15</v>
      </c>
    </row>
    <row r="78" spans="1:27" ht="12.75" customHeight="1">
      <c r="A78" s="71">
        <v>1</v>
      </c>
      <c r="B78" s="38" t="s">
        <v>2</v>
      </c>
      <c r="C78" s="84">
        <v>0.5</v>
      </c>
      <c r="D78" s="85">
        <v>3</v>
      </c>
      <c r="E78" s="85">
        <v>1</v>
      </c>
      <c r="F78" s="86">
        <f>Max!$B$2*C78</f>
        <v>50</v>
      </c>
      <c r="G78" s="13">
        <f t="shared" ref="G78:G83" si="4">D78*E78</f>
        <v>3</v>
      </c>
      <c r="H78" s="13">
        <f t="shared" ref="H78:H83" si="5">G78*F78</f>
        <v>150</v>
      </c>
      <c r="K78" s="75"/>
      <c r="L78" s="75"/>
      <c r="M78">
        <f>G78</f>
        <v>3</v>
      </c>
      <c r="N78">
        <f>G79</f>
        <v>6</v>
      </c>
      <c r="O78">
        <f>G80</f>
        <v>6</v>
      </c>
      <c r="P78">
        <f>G81+G82+G83</f>
        <v>24</v>
      </c>
      <c r="Q78">
        <v>0</v>
      </c>
    </row>
    <row r="79" spans="1:27" ht="12.75" customHeight="1">
      <c r="A79" s="71"/>
      <c r="B79" s="38"/>
      <c r="C79" s="84">
        <v>0.6</v>
      </c>
      <c r="D79" s="85">
        <v>3</v>
      </c>
      <c r="E79" s="85">
        <v>2</v>
      </c>
      <c r="F79" s="86">
        <f>Max!$B$2*C79</f>
        <v>60</v>
      </c>
      <c r="G79" s="13">
        <f t="shared" si="4"/>
        <v>6</v>
      </c>
      <c r="H79" s="13">
        <f t="shared" si="5"/>
        <v>360</v>
      </c>
      <c r="K79" s="75"/>
      <c r="L79" s="75"/>
    </row>
    <row r="80" spans="1:27" ht="12.75" customHeight="1">
      <c r="A80" s="71"/>
      <c r="B80" s="38"/>
      <c r="C80" s="84">
        <v>0.7</v>
      </c>
      <c r="D80" s="85">
        <v>3</v>
      </c>
      <c r="E80" s="85">
        <v>2</v>
      </c>
      <c r="F80" s="86">
        <f>Max!$B$2*C80</f>
        <v>70</v>
      </c>
      <c r="G80" s="13">
        <f t="shared" si="4"/>
        <v>6</v>
      </c>
      <c r="H80" s="13">
        <f t="shared" si="5"/>
        <v>420</v>
      </c>
      <c r="K80" s="75"/>
      <c r="L80" s="75"/>
    </row>
    <row r="81" spans="1:27" ht="12.75" customHeight="1">
      <c r="A81" s="71"/>
      <c r="B81" s="38"/>
      <c r="C81" s="84">
        <v>0.8</v>
      </c>
      <c r="D81" s="85">
        <v>3</v>
      </c>
      <c r="E81" s="85">
        <v>6</v>
      </c>
      <c r="F81" s="86">
        <f>Max!$B$2*C81</f>
        <v>80</v>
      </c>
      <c r="G81" s="13">
        <f t="shared" si="4"/>
        <v>18</v>
      </c>
      <c r="H81" s="13">
        <f t="shared" si="5"/>
        <v>1440</v>
      </c>
      <c r="I81" s="75"/>
      <c r="J81" s="75"/>
    </row>
    <row r="82" spans="1:27" ht="12.75" customHeight="1">
      <c r="A82" s="71"/>
      <c r="B82" s="38"/>
      <c r="C82" s="84">
        <v>0.85</v>
      </c>
      <c r="D82" s="85">
        <v>1</v>
      </c>
      <c r="E82" s="85">
        <v>2</v>
      </c>
      <c r="F82" s="86">
        <f>Max!$B$2*C82</f>
        <v>85</v>
      </c>
      <c r="G82" s="13">
        <f t="shared" si="4"/>
        <v>2</v>
      </c>
      <c r="H82" s="13">
        <f t="shared" si="5"/>
        <v>170</v>
      </c>
      <c r="I82" s="75"/>
      <c r="J82" s="75"/>
    </row>
    <row r="83" spans="1:27" ht="12.75" customHeight="1">
      <c r="A83" s="71"/>
      <c r="B83" s="38"/>
      <c r="C83" s="84">
        <v>0.8</v>
      </c>
      <c r="D83" s="85">
        <v>2</v>
      </c>
      <c r="E83" s="85">
        <v>2</v>
      </c>
      <c r="F83" s="86">
        <f>Max!$B$2*C83</f>
        <v>80</v>
      </c>
      <c r="G83" s="13">
        <f t="shared" si="4"/>
        <v>4</v>
      </c>
      <c r="H83" s="13">
        <f t="shared" si="5"/>
        <v>320</v>
      </c>
      <c r="I83" s="75"/>
      <c r="J83" s="75"/>
    </row>
    <row r="84" spans="1:27" ht="12.75" customHeight="1">
      <c r="A84" s="70">
        <v>3</v>
      </c>
      <c r="B84" s="27" t="s">
        <v>16</v>
      </c>
      <c r="C84" s="87">
        <v>0.5</v>
      </c>
      <c r="D84" s="88">
        <v>3</v>
      </c>
      <c r="E84" s="88">
        <v>1</v>
      </c>
      <c r="F84" s="89">
        <f>Max!$B$3*C84</f>
        <v>50</v>
      </c>
      <c r="I84" s="13">
        <f>D84*E84</f>
        <v>3</v>
      </c>
      <c r="J84" s="13">
        <f>I84*F84</f>
        <v>150</v>
      </c>
      <c r="K84" s="75"/>
      <c r="L84" s="75"/>
      <c r="R84">
        <f>I84</f>
        <v>3</v>
      </c>
      <c r="S84">
        <f>I85</f>
        <v>3</v>
      </c>
      <c r="T84">
        <f>I86</f>
        <v>3</v>
      </c>
      <c r="U84">
        <f>I87</f>
        <v>8</v>
      </c>
      <c r="V84">
        <v>0</v>
      </c>
    </row>
    <row r="85" spans="1:27" ht="12.75" customHeight="1">
      <c r="A85" s="70"/>
      <c r="B85" s="27"/>
      <c r="C85" s="87">
        <v>0.6</v>
      </c>
      <c r="D85" s="88">
        <v>3</v>
      </c>
      <c r="E85" s="88">
        <v>1</v>
      </c>
      <c r="F85" s="89">
        <f>Max!$B$3*C85</f>
        <v>60</v>
      </c>
      <c r="I85" s="13">
        <f>D85*E85</f>
        <v>3</v>
      </c>
      <c r="J85" s="13">
        <f>I85*F85</f>
        <v>180</v>
      </c>
      <c r="K85" s="75"/>
      <c r="L85" s="75"/>
    </row>
    <row r="86" spans="1:27" ht="12.75" customHeight="1">
      <c r="A86" s="70"/>
      <c r="B86" s="27"/>
      <c r="C86" s="87">
        <v>0.7</v>
      </c>
      <c r="D86" s="88">
        <v>3</v>
      </c>
      <c r="E86" s="88">
        <v>1</v>
      </c>
      <c r="F86" s="89">
        <f>Max!$B$3*C86</f>
        <v>70</v>
      </c>
      <c r="I86" s="13">
        <f>D86*E86</f>
        <v>3</v>
      </c>
      <c r="J86" s="13">
        <f>I86*F86</f>
        <v>210</v>
      </c>
    </row>
    <row r="87" spans="1:27" ht="12.75" customHeight="1">
      <c r="A87" s="70"/>
      <c r="B87" s="27"/>
      <c r="C87" s="87">
        <v>0.8</v>
      </c>
      <c r="D87" s="88">
        <v>2</v>
      </c>
      <c r="E87" s="88">
        <v>4</v>
      </c>
      <c r="F87" s="89">
        <f>Max!$B$3*C87</f>
        <v>80</v>
      </c>
      <c r="I87" s="13">
        <f>D87*E87</f>
        <v>8</v>
      </c>
      <c r="J87" s="13">
        <f>I87*F87</f>
        <v>640</v>
      </c>
    </row>
    <row r="88" spans="1:27" ht="12.75" customHeight="1">
      <c r="A88" s="74">
        <v>4</v>
      </c>
      <c r="B88" s="110" t="s">
        <v>58</v>
      </c>
      <c r="C88" s="93"/>
      <c r="D88" s="94" t="s">
        <v>40</v>
      </c>
      <c r="E88" s="95">
        <v>3</v>
      </c>
      <c r="F88" s="96"/>
      <c r="I88" s="75"/>
      <c r="J88" s="75"/>
    </row>
    <row r="89" spans="1:27" ht="12.75" customHeight="1">
      <c r="A89" s="46">
        <v>5</v>
      </c>
      <c r="B89" s="47" t="s">
        <v>38</v>
      </c>
      <c r="C89" s="48"/>
      <c r="D89" s="67">
        <v>6</v>
      </c>
      <c r="E89" s="67">
        <v>4</v>
      </c>
      <c r="F89" s="49"/>
      <c r="I89" s="75"/>
      <c r="J89" s="75"/>
    </row>
    <row r="90" spans="1:27" ht="12.75" customHeight="1">
      <c r="G90" s="6">
        <f t="shared" ref="G90:L90" si="6">SUM(G48:G89)</f>
        <v>68</v>
      </c>
      <c r="H90" s="6">
        <f t="shared" si="6"/>
        <v>4850</v>
      </c>
      <c r="I90" s="6">
        <f t="shared" si="6"/>
        <v>52</v>
      </c>
      <c r="J90" s="6">
        <f t="shared" si="6"/>
        <v>3635</v>
      </c>
      <c r="K90" s="6">
        <f t="shared" si="6"/>
        <v>34</v>
      </c>
      <c r="L90" s="6">
        <f t="shared" si="6"/>
        <v>2340</v>
      </c>
      <c r="M90" s="6">
        <f>SUM(M48:M89)</f>
        <v>9</v>
      </c>
      <c r="N90" s="6">
        <f>SUM(N48:N89)</f>
        <v>12</v>
      </c>
      <c r="O90" s="6">
        <f>SUM(O48:O89)</f>
        <v>15</v>
      </c>
      <c r="P90" s="6">
        <f>SUM(P48:P89)</f>
        <v>32</v>
      </c>
      <c r="Q90" s="6">
        <f>SUM(Q48:Q89)</f>
        <v>0</v>
      </c>
      <c r="R90" s="6">
        <f>SUM(R52:R89)</f>
        <v>9</v>
      </c>
      <c r="S90" s="6">
        <f>SUM(S52:S89)</f>
        <v>9</v>
      </c>
      <c r="T90">
        <f>SUM(T52:T89)</f>
        <v>9</v>
      </c>
      <c r="U90">
        <f>SUM(U52:U89)</f>
        <v>25</v>
      </c>
      <c r="V90" s="6">
        <f>SUM(V52:V89)</f>
        <v>0</v>
      </c>
      <c r="W90" s="6">
        <f>SUM(W63:W89)</f>
        <v>6</v>
      </c>
      <c r="X90" s="6">
        <f>SUM(X63:X89)</f>
        <v>7</v>
      </c>
      <c r="Y90">
        <f>SUM(Y63:Y89)</f>
        <v>6</v>
      </c>
      <c r="Z90">
        <f>SUM(Z63:Z89)</f>
        <v>15</v>
      </c>
      <c r="AA90" s="6">
        <f>SUM(AA63:AA89)</f>
        <v>0</v>
      </c>
    </row>
    <row r="92" spans="1:27" ht="12.75" customHeight="1">
      <c r="A92" s="3" t="s">
        <v>22</v>
      </c>
      <c r="B92" s="3"/>
    </row>
    <row r="93" spans="1:27" ht="12.75" customHeight="1">
      <c r="A93" s="3" t="s">
        <v>11</v>
      </c>
      <c r="C93" s="69" t="s">
        <v>12</v>
      </c>
      <c r="D93" s="97" t="s">
        <v>13</v>
      </c>
      <c r="E93" s="101" t="s">
        <v>14</v>
      </c>
      <c r="F93" s="7" t="s">
        <v>15</v>
      </c>
    </row>
    <row r="94" spans="1:27" ht="12.75" customHeight="1">
      <c r="A94" s="71">
        <v>1</v>
      </c>
      <c r="B94" s="38" t="s">
        <v>2</v>
      </c>
      <c r="C94" s="84">
        <v>0.5</v>
      </c>
      <c r="D94" s="85">
        <v>3</v>
      </c>
      <c r="E94" s="85">
        <v>1</v>
      </c>
      <c r="F94" s="86">
        <f>Max!$B$2*C94</f>
        <v>50</v>
      </c>
      <c r="G94" s="13">
        <f>D94*E94</f>
        <v>3</v>
      </c>
      <c r="H94" s="13">
        <f>G94*F94</f>
        <v>150</v>
      </c>
      <c r="M94">
        <f>G94</f>
        <v>3</v>
      </c>
      <c r="N94">
        <f>G95</f>
        <v>3</v>
      </c>
      <c r="O94">
        <f>G96</f>
        <v>3</v>
      </c>
      <c r="P94">
        <f>G97</f>
        <v>8</v>
      </c>
      <c r="Q94">
        <v>0</v>
      </c>
    </row>
    <row r="95" spans="1:27" ht="12.75" customHeight="1">
      <c r="A95" s="71"/>
      <c r="B95" s="38"/>
      <c r="C95" s="84">
        <v>0.6</v>
      </c>
      <c r="D95" s="85">
        <v>3</v>
      </c>
      <c r="E95" s="85">
        <v>1</v>
      </c>
      <c r="F95" s="86">
        <f>Max!$B$2*C95</f>
        <v>60</v>
      </c>
      <c r="G95" s="13">
        <f>D95*E95</f>
        <v>3</v>
      </c>
      <c r="H95" s="13">
        <f>G95*F95</f>
        <v>180</v>
      </c>
    </row>
    <row r="96" spans="1:27" ht="12.75" customHeight="1">
      <c r="A96" s="71"/>
      <c r="B96" s="38"/>
      <c r="C96" s="84">
        <v>0.7</v>
      </c>
      <c r="D96" s="85">
        <v>3</v>
      </c>
      <c r="E96" s="85">
        <v>1</v>
      </c>
      <c r="F96" s="86">
        <f>Max!$B$2*C96</f>
        <v>70</v>
      </c>
      <c r="G96" s="13">
        <f>D96*E96</f>
        <v>3</v>
      </c>
      <c r="H96" s="13">
        <f>G96*F96</f>
        <v>210</v>
      </c>
    </row>
    <row r="97" spans="1:27" ht="12.75" customHeight="1">
      <c r="A97" s="71"/>
      <c r="B97" s="38"/>
      <c r="C97" s="84">
        <v>0.8</v>
      </c>
      <c r="D97" s="85">
        <v>2</v>
      </c>
      <c r="E97" s="85">
        <v>4</v>
      </c>
      <c r="F97" s="86">
        <f>Max!$B$2*C97</f>
        <v>80</v>
      </c>
      <c r="G97" s="13">
        <f>D97*E97</f>
        <v>8</v>
      </c>
      <c r="H97" s="13">
        <f>G97*F97</f>
        <v>640</v>
      </c>
    </row>
    <row r="98" spans="1:27" ht="12.75" customHeight="1">
      <c r="A98" s="70">
        <v>2</v>
      </c>
      <c r="B98" s="27" t="s">
        <v>16</v>
      </c>
      <c r="C98" s="87">
        <v>0.5</v>
      </c>
      <c r="D98" s="88">
        <v>3</v>
      </c>
      <c r="E98" s="88">
        <v>1</v>
      </c>
      <c r="F98" s="89">
        <f>Max!$B$3*C98</f>
        <v>50</v>
      </c>
      <c r="I98" s="13">
        <f>D98*E98</f>
        <v>3</v>
      </c>
      <c r="J98" s="13">
        <f>I98*F98</f>
        <v>150</v>
      </c>
      <c r="R98">
        <f>I98</f>
        <v>3</v>
      </c>
      <c r="S98">
        <f>I99</f>
        <v>3</v>
      </c>
      <c r="T98">
        <f>I100</f>
        <v>3</v>
      </c>
      <c r="U98">
        <f>I101+I102</f>
        <v>6</v>
      </c>
      <c r="V98">
        <v>0</v>
      </c>
    </row>
    <row r="99" spans="1:27" ht="12.75" customHeight="1">
      <c r="A99" s="70"/>
      <c r="B99" s="27"/>
      <c r="C99" s="87">
        <v>0.6</v>
      </c>
      <c r="D99" s="88">
        <v>3</v>
      </c>
      <c r="E99" s="88">
        <v>1</v>
      </c>
      <c r="F99" s="89">
        <f>Max!$B$3*C99</f>
        <v>60</v>
      </c>
      <c r="I99" s="13">
        <f>D99*E99</f>
        <v>3</v>
      </c>
      <c r="J99" s="13">
        <f>I99*F99</f>
        <v>180</v>
      </c>
    </row>
    <row r="100" spans="1:27" ht="12.75" customHeight="1">
      <c r="A100" s="70"/>
      <c r="B100" s="27"/>
      <c r="C100" s="87">
        <v>0.7</v>
      </c>
      <c r="D100" s="88">
        <v>3</v>
      </c>
      <c r="E100" s="88">
        <v>1</v>
      </c>
      <c r="F100" s="89">
        <f>Max!$B$3*C100</f>
        <v>70</v>
      </c>
      <c r="I100" s="13">
        <f>D100*E100</f>
        <v>3</v>
      </c>
      <c r="J100" s="13">
        <f>I100*F100</f>
        <v>210</v>
      </c>
    </row>
    <row r="101" spans="1:27" ht="12.75" customHeight="1">
      <c r="A101" s="70"/>
      <c r="B101" s="27"/>
      <c r="C101" s="87">
        <v>0.8</v>
      </c>
      <c r="D101" s="88">
        <v>2</v>
      </c>
      <c r="E101" s="88">
        <v>2</v>
      </c>
      <c r="F101" s="89">
        <f>Max!$B$3*C101</f>
        <v>80</v>
      </c>
      <c r="I101" s="13">
        <f>D101*E101</f>
        <v>4</v>
      </c>
      <c r="J101" s="13">
        <f>I101*F101</f>
        <v>320</v>
      </c>
    </row>
    <row r="102" spans="1:27" ht="12.75" customHeight="1">
      <c r="A102" s="70"/>
      <c r="B102" s="27"/>
      <c r="C102" s="87">
        <v>0.85</v>
      </c>
      <c r="D102" s="88">
        <v>1</v>
      </c>
      <c r="E102" s="88">
        <v>2</v>
      </c>
      <c r="F102" s="89">
        <f>Max!$B$3*C102</f>
        <v>85</v>
      </c>
      <c r="I102" s="13">
        <f>D102*E102</f>
        <v>2</v>
      </c>
      <c r="J102" s="13">
        <f>I102*F102</f>
        <v>170</v>
      </c>
    </row>
    <row r="103" spans="1:27" ht="12.75" customHeight="1">
      <c r="A103" s="72">
        <v>3</v>
      </c>
      <c r="B103" s="110" t="s">
        <v>58</v>
      </c>
      <c r="C103" s="55"/>
      <c r="D103" s="59">
        <v>6</v>
      </c>
      <c r="E103" s="59">
        <v>3</v>
      </c>
      <c r="F103" s="56"/>
    </row>
    <row r="104" spans="1:27" ht="12.75" customHeight="1">
      <c r="A104" s="46">
        <v>4</v>
      </c>
      <c r="B104" s="66" t="s">
        <v>24</v>
      </c>
      <c r="C104" s="48"/>
      <c r="D104" s="67">
        <v>8</v>
      </c>
      <c r="E104" s="67">
        <v>3</v>
      </c>
      <c r="F104" s="49"/>
    </row>
    <row r="106" spans="1:27" ht="12.75" customHeight="1">
      <c r="A106" s="3" t="s">
        <v>17</v>
      </c>
      <c r="C106" s="69" t="s">
        <v>12</v>
      </c>
      <c r="D106" s="97" t="s">
        <v>13</v>
      </c>
      <c r="E106" s="101" t="s">
        <v>14</v>
      </c>
      <c r="F106" s="7" t="s">
        <v>15</v>
      </c>
    </row>
    <row r="107" spans="1:27" ht="12.75" customHeight="1">
      <c r="A107" s="70">
        <v>1</v>
      </c>
      <c r="B107" s="27" t="s">
        <v>16</v>
      </c>
      <c r="C107" s="87">
        <v>0.5</v>
      </c>
      <c r="D107" s="88">
        <v>3</v>
      </c>
      <c r="E107" s="88">
        <v>1</v>
      </c>
      <c r="F107" s="89">
        <f>Max!$B$3*C107</f>
        <v>50</v>
      </c>
      <c r="I107" s="13">
        <f>D107*E107</f>
        <v>3</v>
      </c>
      <c r="J107" s="13">
        <f>I107*F107</f>
        <v>150</v>
      </c>
      <c r="R107">
        <f>I107</f>
        <v>3</v>
      </c>
      <c r="S107">
        <f>I108</f>
        <v>3</v>
      </c>
      <c r="T107">
        <f>I109</f>
        <v>3</v>
      </c>
      <c r="U107">
        <f>I110</f>
        <v>8</v>
      </c>
      <c r="V107">
        <v>0</v>
      </c>
    </row>
    <row r="108" spans="1:27" ht="12.75" customHeight="1">
      <c r="A108" s="70"/>
      <c r="B108" s="27"/>
      <c r="C108" s="87">
        <v>0.6</v>
      </c>
      <c r="D108" s="88">
        <v>3</v>
      </c>
      <c r="E108" s="88">
        <v>1</v>
      </c>
      <c r="F108" s="89">
        <f>Max!$B$3*C108</f>
        <v>60</v>
      </c>
      <c r="I108" s="13">
        <f>D108*E108</f>
        <v>3</v>
      </c>
      <c r="J108" s="13">
        <f>I108*F108</f>
        <v>180</v>
      </c>
    </row>
    <row r="109" spans="1:27" ht="12.75" customHeight="1">
      <c r="A109" s="70"/>
      <c r="B109" s="27"/>
      <c r="C109" s="87">
        <v>0.7</v>
      </c>
      <c r="D109" s="88">
        <v>3</v>
      </c>
      <c r="E109" s="88">
        <v>1</v>
      </c>
      <c r="F109" s="89">
        <f>Max!$B$3*C109</f>
        <v>70</v>
      </c>
      <c r="I109" s="13">
        <f>D109*E109</f>
        <v>3</v>
      </c>
      <c r="J109" s="13">
        <f>I109*F109</f>
        <v>210</v>
      </c>
    </row>
    <row r="110" spans="1:27" ht="12.75" customHeight="1">
      <c r="A110" s="70"/>
      <c r="B110" s="27"/>
      <c r="C110" s="87">
        <v>0.8</v>
      </c>
      <c r="D110" s="88">
        <v>2</v>
      </c>
      <c r="E110" s="88">
        <v>4</v>
      </c>
      <c r="F110" s="89">
        <f>Max!$B$3*C110</f>
        <v>80</v>
      </c>
      <c r="I110" s="13">
        <f>D110*E110</f>
        <v>8</v>
      </c>
      <c r="J110" s="13">
        <f>I110*F110</f>
        <v>640</v>
      </c>
    </row>
    <row r="111" spans="1:27" ht="12.75" customHeight="1">
      <c r="A111" s="73">
        <v>2</v>
      </c>
      <c r="B111" s="51" t="s">
        <v>4</v>
      </c>
      <c r="C111" s="90">
        <v>0.5</v>
      </c>
      <c r="D111" s="91">
        <v>3</v>
      </c>
      <c r="E111" s="91">
        <v>1</v>
      </c>
      <c r="F111" s="92">
        <f>Max!$B$4*C111</f>
        <v>50</v>
      </c>
      <c r="K111" s="13">
        <f>D111*E111</f>
        <v>3</v>
      </c>
      <c r="L111" s="13">
        <f>K111*F111</f>
        <v>150</v>
      </c>
      <c r="W111">
        <f>K111</f>
        <v>3</v>
      </c>
      <c r="X111">
        <f>K112</f>
        <v>6</v>
      </c>
      <c r="Y111">
        <f>K113+K114</f>
        <v>16</v>
      </c>
      <c r="Z111">
        <v>0</v>
      </c>
      <c r="AA111">
        <v>0</v>
      </c>
    </row>
    <row r="112" spans="1:27" ht="12.75" customHeight="1">
      <c r="A112" s="73"/>
      <c r="B112" s="51"/>
      <c r="C112" s="90">
        <v>0.6</v>
      </c>
      <c r="D112" s="91">
        <v>3</v>
      </c>
      <c r="E112" s="91">
        <v>2</v>
      </c>
      <c r="F112" s="92">
        <f>Max!$B$4*C112</f>
        <v>60</v>
      </c>
      <c r="K112" s="13">
        <f>D112*E112</f>
        <v>6</v>
      </c>
      <c r="L112" s="13">
        <f>K112*F112</f>
        <v>360</v>
      </c>
    </row>
    <row r="113" spans="1:27" ht="12.75" customHeight="1">
      <c r="A113" s="73"/>
      <c r="B113" s="51"/>
      <c r="C113" s="90">
        <v>0.7</v>
      </c>
      <c r="D113" s="91">
        <v>3</v>
      </c>
      <c r="E113" s="91">
        <v>2</v>
      </c>
      <c r="F113" s="92">
        <f>Max!$B$4*C113</f>
        <v>70</v>
      </c>
      <c r="K113" s="13">
        <f>D113*E113</f>
        <v>6</v>
      </c>
      <c r="L113" s="13">
        <f>K113*F113</f>
        <v>420</v>
      </c>
    </row>
    <row r="114" spans="1:27" ht="12.75" customHeight="1">
      <c r="A114" s="73"/>
      <c r="B114" s="51"/>
      <c r="C114" s="90">
        <v>0.75</v>
      </c>
      <c r="D114" s="91">
        <v>2</v>
      </c>
      <c r="E114" s="91">
        <v>5</v>
      </c>
      <c r="F114" s="92">
        <f>Max!$B$4*C114</f>
        <v>75</v>
      </c>
      <c r="K114" s="13">
        <f>D114*E114</f>
        <v>10</v>
      </c>
      <c r="L114" s="13">
        <f>K114*F114</f>
        <v>750</v>
      </c>
    </row>
    <row r="115" spans="1:27" ht="12.75" customHeight="1">
      <c r="A115" s="74">
        <v>3</v>
      </c>
      <c r="B115" s="66" t="s">
        <v>67</v>
      </c>
      <c r="C115" s="93"/>
      <c r="D115" s="95">
        <v>4</v>
      </c>
      <c r="E115" s="95">
        <v>4</v>
      </c>
      <c r="F115" s="96"/>
    </row>
    <row r="117" spans="1:27" ht="12.75" customHeight="1">
      <c r="A117" s="3" t="s">
        <v>19</v>
      </c>
      <c r="C117" s="69" t="s">
        <v>12</v>
      </c>
      <c r="D117" s="97" t="s">
        <v>13</v>
      </c>
      <c r="E117" s="101" t="s">
        <v>14</v>
      </c>
      <c r="F117" s="7" t="s">
        <v>15</v>
      </c>
    </row>
    <row r="118" spans="1:27" ht="12.75" customHeight="1">
      <c r="A118" s="71">
        <v>1</v>
      </c>
      <c r="B118" s="38" t="s">
        <v>2</v>
      </c>
      <c r="C118" s="84">
        <v>0.5</v>
      </c>
      <c r="D118" s="85">
        <v>3</v>
      </c>
      <c r="E118" s="85">
        <v>1</v>
      </c>
      <c r="F118" s="86">
        <f>Max!$B$2*C118</f>
        <v>50</v>
      </c>
      <c r="G118" s="13">
        <f>D118*E118</f>
        <v>3</v>
      </c>
      <c r="H118" s="13">
        <f>G118*F118</f>
        <v>150</v>
      </c>
      <c r="M118">
        <f>G118</f>
        <v>3</v>
      </c>
      <c r="N118">
        <f>G119</f>
        <v>3</v>
      </c>
      <c r="O118">
        <f>G120+G121</f>
        <v>5</v>
      </c>
      <c r="P118">
        <v>0</v>
      </c>
      <c r="Q118">
        <v>0</v>
      </c>
    </row>
    <row r="119" spans="1:27" ht="12.75" customHeight="1">
      <c r="A119" s="71"/>
      <c r="B119" s="38"/>
      <c r="C119" s="84">
        <v>0.6</v>
      </c>
      <c r="D119" s="85">
        <v>3</v>
      </c>
      <c r="E119" s="85">
        <v>1</v>
      </c>
      <c r="F119" s="86">
        <f>Max!$B$2*C119</f>
        <v>60</v>
      </c>
      <c r="G119" s="13">
        <f>D119*E119</f>
        <v>3</v>
      </c>
      <c r="H119" s="13">
        <f>G119*F119</f>
        <v>180</v>
      </c>
    </row>
    <row r="120" spans="1:27" ht="12.75" customHeight="1">
      <c r="A120" s="71"/>
      <c r="B120" s="38"/>
      <c r="C120" s="84">
        <v>0.7</v>
      </c>
      <c r="D120" s="85">
        <v>2</v>
      </c>
      <c r="E120" s="85">
        <v>1</v>
      </c>
      <c r="F120" s="86">
        <f>Max!$B$2*C120</f>
        <v>70</v>
      </c>
      <c r="G120" s="13">
        <f>D120*E120</f>
        <v>2</v>
      </c>
      <c r="H120" s="13">
        <f>G120*F120</f>
        <v>140</v>
      </c>
    </row>
    <row r="121" spans="1:27" ht="12.75" customHeight="1">
      <c r="A121" s="71"/>
      <c r="B121" s="38"/>
      <c r="C121" s="84">
        <v>0.75</v>
      </c>
      <c r="D121" s="85">
        <v>1</v>
      </c>
      <c r="E121" s="85">
        <v>3</v>
      </c>
      <c r="F121" s="86">
        <f>Max!$B$2*C121</f>
        <v>75</v>
      </c>
      <c r="G121" s="13">
        <f>D121*E121</f>
        <v>3</v>
      </c>
      <c r="H121" s="13">
        <f>G121*F121</f>
        <v>225</v>
      </c>
    </row>
    <row r="122" spans="1:27" ht="12.75" customHeight="1">
      <c r="A122" s="70">
        <v>2</v>
      </c>
      <c r="B122" s="27" t="s">
        <v>16</v>
      </c>
      <c r="C122" s="87">
        <v>0.5</v>
      </c>
      <c r="D122" s="88">
        <v>3</v>
      </c>
      <c r="E122" s="88">
        <v>1</v>
      </c>
      <c r="F122" s="89">
        <f>Max!$B$3*C122</f>
        <v>50</v>
      </c>
      <c r="I122" s="13">
        <f>D122*E122</f>
        <v>3</v>
      </c>
      <c r="J122" s="13">
        <f>I122*F122</f>
        <v>150</v>
      </c>
      <c r="R122">
        <f>I122</f>
        <v>3</v>
      </c>
      <c r="S122">
        <f>I123</f>
        <v>3</v>
      </c>
      <c r="T122">
        <f>I124+I125</f>
        <v>9</v>
      </c>
      <c r="U122">
        <v>0</v>
      </c>
      <c r="V122">
        <v>0</v>
      </c>
    </row>
    <row r="123" spans="1:27" ht="12.75" customHeight="1">
      <c r="A123" s="70"/>
      <c r="B123" s="27"/>
      <c r="C123" s="87">
        <v>0.6</v>
      </c>
      <c r="D123" s="88">
        <v>3</v>
      </c>
      <c r="E123" s="88">
        <v>1</v>
      </c>
      <c r="F123" s="89">
        <f>Max!$B$3*C123</f>
        <v>60</v>
      </c>
      <c r="I123" s="13">
        <f>D123*E123</f>
        <v>3</v>
      </c>
      <c r="J123" s="13">
        <f>I123*F123</f>
        <v>180</v>
      </c>
    </row>
    <row r="124" spans="1:27" ht="12.75" customHeight="1">
      <c r="A124" s="70"/>
      <c r="B124" s="27"/>
      <c r="C124" s="87">
        <v>0.7</v>
      </c>
      <c r="D124" s="88">
        <v>3</v>
      </c>
      <c r="E124" s="88">
        <v>1</v>
      </c>
      <c r="F124" s="89">
        <f>Max!$B$3*C124</f>
        <v>70</v>
      </c>
      <c r="I124" s="13">
        <f>D124*E124</f>
        <v>3</v>
      </c>
      <c r="J124" s="13">
        <f>I124*F124</f>
        <v>210</v>
      </c>
    </row>
    <row r="125" spans="1:27" ht="12.75" customHeight="1">
      <c r="A125" s="70"/>
      <c r="B125" s="27"/>
      <c r="C125" s="87">
        <v>0.75</v>
      </c>
      <c r="D125" s="88">
        <v>2</v>
      </c>
      <c r="E125" s="88">
        <v>3</v>
      </c>
      <c r="F125" s="89">
        <f>Max!$B$3*C125</f>
        <v>75</v>
      </c>
      <c r="I125" s="13">
        <f>D125*E125</f>
        <v>6</v>
      </c>
      <c r="J125" s="13">
        <f>I125*F125</f>
        <v>450</v>
      </c>
    </row>
    <row r="126" spans="1:27" ht="12.75" customHeight="1">
      <c r="A126" s="74">
        <v>3</v>
      </c>
      <c r="B126" s="66" t="s">
        <v>24</v>
      </c>
      <c r="C126" s="93"/>
      <c r="D126" s="95">
        <v>8</v>
      </c>
      <c r="E126" s="95">
        <v>2</v>
      </c>
      <c r="F126" s="96"/>
    </row>
    <row r="127" spans="1:27" ht="12.75" customHeight="1">
      <c r="G127" s="6">
        <f t="shared" ref="G127:L127" si="7">SUM(G94:G126)</f>
        <v>28</v>
      </c>
      <c r="H127" s="6">
        <f t="shared" si="7"/>
        <v>1875</v>
      </c>
      <c r="I127" s="6">
        <f t="shared" si="7"/>
        <v>47</v>
      </c>
      <c r="J127" s="6">
        <f t="shared" si="7"/>
        <v>3200</v>
      </c>
      <c r="K127" s="6">
        <f t="shared" si="7"/>
        <v>25</v>
      </c>
      <c r="L127" s="6">
        <f t="shared" si="7"/>
        <v>1680</v>
      </c>
      <c r="M127" s="6">
        <f>SUM(M94:M126)</f>
        <v>6</v>
      </c>
      <c r="N127" s="6">
        <f>SUM(N94:N126)</f>
        <v>6</v>
      </c>
      <c r="O127" s="6">
        <f>SUM(O94:O126)</f>
        <v>8</v>
      </c>
      <c r="P127" s="6">
        <f>SUM(P94:P126)</f>
        <v>8</v>
      </c>
      <c r="Q127" s="6">
        <f>SUM(Q94:Q126)</f>
        <v>0</v>
      </c>
      <c r="R127" s="6">
        <f>SUM(R98:R126)</f>
        <v>9</v>
      </c>
      <c r="S127" s="6">
        <f>SUM(S98:S126)</f>
        <v>9</v>
      </c>
      <c r="T127">
        <f>SUM(T98:T126)</f>
        <v>15</v>
      </c>
      <c r="U127">
        <f>SUM(U98:U126)</f>
        <v>14</v>
      </c>
      <c r="V127" s="6">
        <f>SUM(V98:V126)</f>
        <v>0</v>
      </c>
      <c r="W127" s="6">
        <f>SUM(W111:W126)</f>
        <v>3</v>
      </c>
      <c r="X127" s="6">
        <f>SUM(X111:X126)</f>
        <v>6</v>
      </c>
      <c r="Y127">
        <f>SUM(Y111:Y126)</f>
        <v>16</v>
      </c>
      <c r="Z127">
        <f>SUM(Z111:Z126)</f>
        <v>0</v>
      </c>
      <c r="AA127" s="6">
        <f>SUM(AA111:AA126)</f>
        <v>0</v>
      </c>
    </row>
    <row r="128" spans="1:27" ht="12.75" customHeight="1">
      <c r="A128" s="3" t="s">
        <v>23</v>
      </c>
      <c r="B128" s="3"/>
    </row>
    <row r="129" spans="1:27" ht="12.75" customHeight="1">
      <c r="A129" s="3" t="s">
        <v>11</v>
      </c>
      <c r="C129" s="69" t="s">
        <v>12</v>
      </c>
      <c r="D129" s="97" t="s">
        <v>13</v>
      </c>
      <c r="E129" s="101" t="s">
        <v>14</v>
      </c>
      <c r="F129" s="7" t="s">
        <v>15</v>
      </c>
    </row>
    <row r="130" spans="1:27" ht="12.75" customHeight="1">
      <c r="A130" s="70">
        <v>1</v>
      </c>
      <c r="B130" s="27" t="s">
        <v>16</v>
      </c>
      <c r="C130" s="87">
        <v>0.5</v>
      </c>
      <c r="D130" s="88">
        <v>3</v>
      </c>
      <c r="E130" s="88">
        <v>1</v>
      </c>
      <c r="F130" s="89">
        <f>Max!$B$3*C130</f>
        <v>50</v>
      </c>
      <c r="I130" s="13">
        <f>D130*E130</f>
        <v>3</v>
      </c>
      <c r="J130" s="13">
        <f>I130*F130</f>
        <v>150</v>
      </c>
      <c r="R130">
        <f>I130</f>
        <v>3</v>
      </c>
      <c r="S130">
        <f>I131</f>
        <v>3</v>
      </c>
      <c r="T130">
        <f>I132+I133</f>
        <v>7</v>
      </c>
      <c r="U130">
        <v>0</v>
      </c>
      <c r="V130">
        <v>0</v>
      </c>
    </row>
    <row r="131" spans="1:27" ht="12.75" customHeight="1">
      <c r="A131" s="70"/>
      <c r="B131" s="27"/>
      <c r="C131" s="87">
        <v>0.6</v>
      </c>
      <c r="D131" s="88">
        <v>3</v>
      </c>
      <c r="E131" s="88">
        <v>1</v>
      </c>
      <c r="F131" s="89">
        <f>Max!$B$3*C131</f>
        <v>60</v>
      </c>
      <c r="I131" s="13">
        <f>D131*E131</f>
        <v>3</v>
      </c>
      <c r="J131" s="13">
        <f>I131*F131</f>
        <v>180</v>
      </c>
    </row>
    <row r="132" spans="1:27" ht="12.75" customHeight="1">
      <c r="A132" s="70"/>
      <c r="B132" s="27"/>
      <c r="C132" s="87">
        <v>0.7</v>
      </c>
      <c r="D132" s="88">
        <v>2</v>
      </c>
      <c r="E132" s="88">
        <v>2</v>
      </c>
      <c r="F132" s="89">
        <f>Max!$B$3*C132</f>
        <v>70</v>
      </c>
      <c r="I132" s="13">
        <f>D132*E132</f>
        <v>4</v>
      </c>
      <c r="J132" s="13">
        <f>I132*F132</f>
        <v>280</v>
      </c>
    </row>
    <row r="133" spans="1:27" ht="12.75" customHeight="1">
      <c r="A133" s="70"/>
      <c r="B133" s="27"/>
      <c r="C133" s="87">
        <v>0.75</v>
      </c>
      <c r="D133" s="88">
        <v>1</v>
      </c>
      <c r="E133" s="88">
        <v>3</v>
      </c>
      <c r="F133" s="89">
        <f>Max!$B$3*C133</f>
        <v>75</v>
      </c>
      <c r="I133" s="13">
        <f>D133*E133</f>
        <v>3</v>
      </c>
      <c r="J133" s="13">
        <f>I133*F133</f>
        <v>225</v>
      </c>
    </row>
    <row r="134" spans="1:27" ht="12.75" customHeight="1">
      <c r="A134" s="73">
        <v>2</v>
      </c>
      <c r="B134" s="51" t="s">
        <v>4</v>
      </c>
      <c r="C134" s="90">
        <v>0.5</v>
      </c>
      <c r="D134" s="91">
        <v>3</v>
      </c>
      <c r="E134" s="91">
        <v>1</v>
      </c>
      <c r="F134" s="92">
        <f>Max!$B$4*C134</f>
        <v>50</v>
      </c>
      <c r="K134" s="13">
        <f>D134*E134</f>
        <v>3</v>
      </c>
      <c r="L134" s="13">
        <f>K134*F134</f>
        <v>150</v>
      </c>
      <c r="W134">
        <f>K134</f>
        <v>3</v>
      </c>
      <c r="X134">
        <f>K135</f>
        <v>3</v>
      </c>
      <c r="Y134">
        <f>K136</f>
        <v>6</v>
      </c>
      <c r="Z134">
        <v>0</v>
      </c>
      <c r="AA134">
        <v>0</v>
      </c>
    </row>
    <row r="135" spans="1:27" ht="12.75" customHeight="1">
      <c r="A135" s="73"/>
      <c r="B135" s="51"/>
      <c r="C135" s="90">
        <v>0.6</v>
      </c>
      <c r="D135" s="91">
        <v>3</v>
      </c>
      <c r="E135" s="91">
        <v>1</v>
      </c>
      <c r="F135" s="92">
        <f>Max!$B$4*C135</f>
        <v>60</v>
      </c>
      <c r="K135" s="13">
        <f>D135*E135</f>
        <v>3</v>
      </c>
      <c r="L135" s="13">
        <f>K135*F135</f>
        <v>180</v>
      </c>
    </row>
    <row r="136" spans="1:27" ht="12.75" customHeight="1">
      <c r="A136" s="73"/>
      <c r="B136" s="51"/>
      <c r="C136" s="90">
        <v>0.7</v>
      </c>
      <c r="D136" s="91">
        <v>2</v>
      </c>
      <c r="E136" s="91">
        <v>3</v>
      </c>
      <c r="F136" s="92">
        <f>Max!$B$4*C136</f>
        <v>70</v>
      </c>
      <c r="K136" s="13">
        <f>D136*E136</f>
        <v>6</v>
      </c>
      <c r="L136" s="13">
        <f>K136*F136</f>
        <v>420</v>
      </c>
    </row>
    <row r="137" spans="1:27" ht="12.75" customHeight="1">
      <c r="A137" s="72">
        <v>3</v>
      </c>
      <c r="B137" s="54" t="s">
        <v>24</v>
      </c>
      <c r="C137" s="55"/>
      <c r="D137" s="59">
        <v>8</v>
      </c>
      <c r="E137" s="59">
        <v>2</v>
      </c>
      <c r="F137" s="56"/>
    </row>
    <row r="139" spans="1:27" ht="12.75" customHeight="1">
      <c r="A139" s="3" t="s">
        <v>17</v>
      </c>
      <c r="C139" s="69" t="s">
        <v>12</v>
      </c>
      <c r="D139" s="97" t="s">
        <v>13</v>
      </c>
      <c r="E139" s="101" t="s">
        <v>14</v>
      </c>
      <c r="F139" s="7" t="s">
        <v>15</v>
      </c>
    </row>
    <row r="140" spans="1:27" ht="12.75" customHeight="1">
      <c r="A140" s="71">
        <v>1</v>
      </c>
      <c r="B140" s="38" t="s">
        <v>2</v>
      </c>
      <c r="C140" s="84">
        <v>0.5</v>
      </c>
      <c r="D140" s="85">
        <v>3</v>
      </c>
      <c r="E140" s="85">
        <v>1</v>
      </c>
      <c r="F140" s="86">
        <f>Max!$B$2*C140</f>
        <v>50</v>
      </c>
      <c r="G140" s="13">
        <f>D140*E140</f>
        <v>3</v>
      </c>
      <c r="H140" s="13">
        <f>G140*F140</f>
        <v>150</v>
      </c>
      <c r="M140">
        <f>G140</f>
        <v>3</v>
      </c>
      <c r="N140">
        <f>G141</f>
        <v>4</v>
      </c>
      <c r="O140">
        <f>G142</f>
        <v>3</v>
      </c>
      <c r="P140">
        <v>0</v>
      </c>
      <c r="Q140">
        <v>0</v>
      </c>
    </row>
    <row r="141" spans="1:27" ht="12.75" customHeight="1">
      <c r="A141" s="71"/>
      <c r="B141" s="38"/>
      <c r="C141" s="84">
        <v>0.6</v>
      </c>
      <c r="D141" s="85">
        <v>2</v>
      </c>
      <c r="E141" s="85">
        <v>2</v>
      </c>
      <c r="F141" s="86">
        <f>Max!$B$2*C141</f>
        <v>60</v>
      </c>
      <c r="G141" s="13">
        <f>D141*E141</f>
        <v>4</v>
      </c>
      <c r="H141" s="13">
        <f>G141*F141</f>
        <v>240</v>
      </c>
    </row>
    <row r="142" spans="1:27" ht="12.75" customHeight="1">
      <c r="A142" s="71"/>
      <c r="B142" s="38"/>
      <c r="C142" s="84">
        <v>0.7</v>
      </c>
      <c r="D142" s="85">
        <v>1</v>
      </c>
      <c r="E142" s="85">
        <v>3</v>
      </c>
      <c r="F142" s="86">
        <f>Max!$B$2*C142</f>
        <v>70</v>
      </c>
      <c r="G142" s="13">
        <f>D142*E142</f>
        <v>3</v>
      </c>
      <c r="H142" s="13">
        <f>G142*F142</f>
        <v>210</v>
      </c>
    </row>
    <row r="143" spans="1:27" ht="12.75" customHeight="1">
      <c r="A143" s="70">
        <v>2</v>
      </c>
      <c r="B143" s="27" t="s">
        <v>16</v>
      </c>
      <c r="C143" s="87">
        <v>0.5</v>
      </c>
      <c r="D143" s="88">
        <v>3</v>
      </c>
      <c r="E143" s="88">
        <v>1</v>
      </c>
      <c r="F143" s="89">
        <f>Max!$B$3*C143</f>
        <v>50</v>
      </c>
      <c r="I143" s="13">
        <f>D143*E143</f>
        <v>3</v>
      </c>
      <c r="J143" s="13">
        <f>I143*F143</f>
        <v>150</v>
      </c>
      <c r="R143">
        <f>I143</f>
        <v>3</v>
      </c>
      <c r="S143">
        <f>I144</f>
        <v>3</v>
      </c>
      <c r="T143">
        <f>I145</f>
        <v>6</v>
      </c>
      <c r="U143">
        <v>0</v>
      </c>
      <c r="V143">
        <v>0</v>
      </c>
    </row>
    <row r="144" spans="1:27" ht="12.75" customHeight="1">
      <c r="A144" s="70"/>
      <c r="B144" s="27"/>
      <c r="C144" s="87">
        <v>0.6</v>
      </c>
      <c r="D144" s="88">
        <v>3</v>
      </c>
      <c r="E144" s="88">
        <v>1</v>
      </c>
      <c r="F144" s="89">
        <f>Max!$B$3*C144</f>
        <v>60</v>
      </c>
      <c r="I144" s="13">
        <f>D144*E144</f>
        <v>3</v>
      </c>
      <c r="J144" s="13">
        <f>I144*F144</f>
        <v>180</v>
      </c>
    </row>
    <row r="145" spans="1:27" ht="12.75" customHeight="1">
      <c r="A145" s="70"/>
      <c r="B145" s="27"/>
      <c r="C145" s="87">
        <v>0.7</v>
      </c>
      <c r="D145" s="88">
        <v>2</v>
      </c>
      <c r="E145" s="88">
        <v>3</v>
      </c>
      <c r="F145" s="89">
        <f>Max!$B$3*C145</f>
        <v>70</v>
      </c>
      <c r="I145" s="13">
        <f>D145*E145</f>
        <v>6</v>
      </c>
      <c r="J145" s="13">
        <f>I145*F145</f>
        <v>420</v>
      </c>
    </row>
    <row r="146" spans="1:27" ht="12.75" customHeight="1">
      <c r="G146" s="6">
        <f t="shared" ref="G146:L146" si="8">SUM(G130:G145)</f>
        <v>10</v>
      </c>
      <c r="H146" s="6">
        <f t="shared" si="8"/>
        <v>600</v>
      </c>
      <c r="I146" s="6">
        <f t="shared" si="8"/>
        <v>25</v>
      </c>
      <c r="J146" s="6">
        <f t="shared" si="8"/>
        <v>1585</v>
      </c>
      <c r="K146" s="6">
        <f t="shared" si="8"/>
        <v>12</v>
      </c>
      <c r="L146" s="6">
        <f t="shared" si="8"/>
        <v>750</v>
      </c>
      <c r="M146" s="6">
        <f>SUM(M140:M145)</f>
        <v>3</v>
      </c>
      <c r="N146" s="6">
        <f>SUM(N140:N145)</f>
        <v>4</v>
      </c>
      <c r="O146">
        <f>SUM(O140:O145)</f>
        <v>3</v>
      </c>
      <c r="P146">
        <f>SUM(P140:P145)</f>
        <v>0</v>
      </c>
      <c r="Q146" s="6">
        <f>SUM(Q140:Q145)</f>
        <v>0</v>
      </c>
      <c r="R146" s="6">
        <f>SUM(R130:R145)</f>
        <v>6</v>
      </c>
      <c r="S146" s="6">
        <f>SUM(S130:S145)</f>
        <v>6</v>
      </c>
      <c r="T146">
        <f>SUM(T130:T145)</f>
        <v>13</v>
      </c>
      <c r="U146">
        <f>SUM(U130:U145)</f>
        <v>0</v>
      </c>
      <c r="V146" s="6">
        <f>SUM(V130:V145)</f>
        <v>0</v>
      </c>
      <c r="W146" s="6">
        <f>SUM(W134:W145)</f>
        <v>3</v>
      </c>
      <c r="X146" s="6">
        <f>SUM(X134:X145)</f>
        <v>3</v>
      </c>
      <c r="Y146">
        <f>SUM(Y134:Y145)</f>
        <v>6</v>
      </c>
      <c r="Z146">
        <f>SUM(Z134:Z145)</f>
        <v>0</v>
      </c>
      <c r="AA146" s="6">
        <f>SUM(AA134:AA145)</f>
        <v>0</v>
      </c>
    </row>
    <row r="147" spans="1:27" ht="12.75" customHeight="1">
      <c r="A147" s="3" t="s">
        <v>34</v>
      </c>
      <c r="C147" s="69"/>
      <c r="D147" s="97"/>
      <c r="E147" s="101"/>
      <c r="F147" s="7"/>
    </row>
    <row r="148" spans="1:27" ht="12.75" customHeight="1">
      <c r="B148" s="11" t="s">
        <v>35</v>
      </c>
    </row>
    <row r="149" spans="1:27" ht="12.75" customHeight="1">
      <c r="G149" s="97">
        <f>SUM(G146+G127+G90+G45)</f>
        <v>134</v>
      </c>
      <c r="H149" s="97">
        <f t="shared" ref="H149:AA149" si="9">SUM(H146+H127+H90+H45)</f>
        <v>9400</v>
      </c>
      <c r="I149" s="97">
        <f t="shared" si="9"/>
        <v>171</v>
      </c>
      <c r="J149" s="97">
        <f t="shared" si="9"/>
        <v>11620</v>
      </c>
      <c r="K149" s="97">
        <f t="shared" si="9"/>
        <v>83</v>
      </c>
      <c r="L149" s="97">
        <f t="shared" si="9"/>
        <v>5610</v>
      </c>
      <c r="M149" s="97">
        <f t="shared" si="9"/>
        <v>24</v>
      </c>
      <c r="N149" s="97">
        <f t="shared" si="9"/>
        <v>28</v>
      </c>
      <c r="O149" s="97">
        <f t="shared" si="9"/>
        <v>38</v>
      </c>
      <c r="P149" s="97">
        <f t="shared" si="9"/>
        <v>42</v>
      </c>
      <c r="Q149" s="97">
        <f t="shared" si="9"/>
        <v>4</v>
      </c>
      <c r="R149" s="97">
        <f t="shared" si="9"/>
        <v>33</v>
      </c>
      <c r="S149" s="97">
        <f t="shared" si="9"/>
        <v>33</v>
      </c>
      <c r="T149" s="97">
        <f t="shared" si="9"/>
        <v>61</v>
      </c>
      <c r="U149" s="97">
        <f t="shared" si="9"/>
        <v>41</v>
      </c>
      <c r="V149" s="97">
        <f t="shared" si="9"/>
        <v>3</v>
      </c>
      <c r="W149" s="97">
        <f t="shared" si="9"/>
        <v>15</v>
      </c>
      <c r="X149" s="97">
        <f t="shared" si="9"/>
        <v>19</v>
      </c>
      <c r="Y149" s="97">
        <f t="shared" si="9"/>
        <v>30</v>
      </c>
      <c r="Z149" s="97">
        <f t="shared" si="9"/>
        <v>16</v>
      </c>
      <c r="AA149" s="97">
        <f t="shared" si="9"/>
        <v>3</v>
      </c>
    </row>
    <row r="151" spans="1:27" ht="12.75" customHeight="1">
      <c r="G151" s="97"/>
      <c r="H151" s="97"/>
      <c r="I151" s="97"/>
      <c r="J151" s="97"/>
      <c r="K151" s="97"/>
      <c r="L151" s="97"/>
    </row>
    <row r="153" spans="1:27" ht="12.75" customHeight="1">
      <c r="A153"/>
      <c r="B153"/>
      <c r="C153"/>
      <c r="D153"/>
      <c r="E153"/>
      <c r="F153"/>
      <c r="G153"/>
      <c r="H153"/>
      <c r="I153"/>
      <c r="J153"/>
      <c r="K153"/>
      <c r="L153"/>
    </row>
    <row r="154" spans="1:27" ht="12.75" customHeight="1">
      <c r="A154"/>
      <c r="B154"/>
      <c r="C154"/>
      <c r="D154"/>
      <c r="E154"/>
      <c r="F154"/>
      <c r="G154"/>
      <c r="H154"/>
      <c r="I154"/>
      <c r="J154"/>
      <c r="K154"/>
      <c r="L154"/>
    </row>
    <row r="155" spans="1:27" ht="12.75" customHeight="1">
      <c r="A155"/>
      <c r="B155"/>
      <c r="C155"/>
      <c r="D155"/>
      <c r="E155"/>
      <c r="F155"/>
      <c r="G155"/>
      <c r="H155"/>
      <c r="I155"/>
      <c r="J155"/>
      <c r="K155"/>
      <c r="L155"/>
    </row>
    <row r="156" spans="1:27" ht="12.75" customHeight="1">
      <c r="A156"/>
      <c r="B156"/>
      <c r="C156"/>
      <c r="D156"/>
      <c r="E156"/>
      <c r="F156"/>
      <c r="G156"/>
      <c r="H156"/>
      <c r="I156"/>
      <c r="J156"/>
      <c r="K156"/>
      <c r="L156"/>
    </row>
    <row r="157" spans="1:27" ht="12.75" customHeight="1">
      <c r="A157"/>
      <c r="B157"/>
      <c r="C157"/>
      <c r="D157"/>
      <c r="E157"/>
      <c r="F157"/>
      <c r="G157"/>
      <c r="H157"/>
      <c r="I157"/>
      <c r="J157"/>
      <c r="K157"/>
      <c r="L157"/>
    </row>
    <row r="158" spans="1:27" ht="12.75" customHeight="1">
      <c r="A158"/>
      <c r="B158"/>
      <c r="C158"/>
      <c r="D158"/>
      <c r="E158"/>
      <c r="F158"/>
      <c r="G158"/>
      <c r="H158"/>
      <c r="I158"/>
      <c r="J158"/>
      <c r="K158"/>
      <c r="L158"/>
    </row>
    <row r="159" spans="1:27" ht="12.75" customHeight="1">
      <c r="A159"/>
      <c r="B159"/>
      <c r="C159"/>
      <c r="D159"/>
      <c r="E159"/>
      <c r="F159"/>
      <c r="G159"/>
      <c r="H159"/>
      <c r="I159"/>
      <c r="J159"/>
      <c r="K159"/>
      <c r="L159"/>
    </row>
    <row r="160" spans="1:27" ht="12.75" customHeight="1">
      <c r="A160"/>
      <c r="B160"/>
      <c r="C160"/>
      <c r="D160"/>
      <c r="E160"/>
      <c r="F160"/>
      <c r="G160"/>
      <c r="H160"/>
      <c r="I160"/>
      <c r="J160"/>
      <c r="K160"/>
      <c r="L160"/>
    </row>
    <row r="161" spans="1:12" ht="12.75" customHeight="1">
      <c r="A161"/>
      <c r="B161"/>
      <c r="C161"/>
      <c r="D161"/>
      <c r="E161"/>
      <c r="F161"/>
      <c r="G161"/>
      <c r="H161"/>
      <c r="I161"/>
      <c r="J161"/>
      <c r="K161"/>
      <c r="L161"/>
    </row>
    <row r="162" spans="1:12" ht="12.75" customHeight="1">
      <c r="A162"/>
      <c r="B162"/>
      <c r="C162"/>
      <c r="D162"/>
      <c r="E162"/>
      <c r="F162"/>
      <c r="G162"/>
      <c r="H162"/>
      <c r="I162"/>
      <c r="J162"/>
      <c r="K162"/>
      <c r="L162"/>
    </row>
    <row r="163" spans="1:12" ht="12.75" customHeight="1">
      <c r="A163"/>
      <c r="B163"/>
      <c r="C163"/>
      <c r="D163"/>
      <c r="E163"/>
      <c r="F163"/>
      <c r="G163"/>
      <c r="H163"/>
      <c r="I163"/>
      <c r="J163"/>
      <c r="K163"/>
      <c r="L163"/>
    </row>
    <row r="164" spans="1:12" ht="12.75" customHeight="1">
      <c r="A164"/>
      <c r="B164"/>
      <c r="C164"/>
      <c r="D164"/>
      <c r="E164"/>
      <c r="F164"/>
      <c r="G164"/>
      <c r="H164"/>
      <c r="I164"/>
      <c r="J164"/>
      <c r="K164"/>
      <c r="L164"/>
    </row>
    <row r="165" spans="1:12" ht="12.75" customHeight="1">
      <c r="A165"/>
      <c r="B165"/>
      <c r="C165"/>
      <c r="D165"/>
      <c r="E165"/>
      <c r="F165"/>
      <c r="G165"/>
      <c r="H165"/>
      <c r="I165"/>
      <c r="J165"/>
      <c r="K165"/>
      <c r="L165"/>
    </row>
    <row r="166" spans="1:12" ht="12.75" customHeight="1">
      <c r="A166"/>
      <c r="B166"/>
      <c r="C166"/>
      <c r="D166"/>
      <c r="E166"/>
      <c r="F166"/>
      <c r="G166"/>
      <c r="H166"/>
      <c r="I166"/>
      <c r="J166"/>
      <c r="K166"/>
      <c r="L166"/>
    </row>
    <row r="167" spans="1:12" ht="12.75" customHeight="1">
      <c r="A167"/>
      <c r="B167"/>
      <c r="C167"/>
      <c r="D167"/>
      <c r="E167"/>
      <c r="F167"/>
      <c r="G167"/>
      <c r="H167"/>
      <c r="I167"/>
      <c r="J167"/>
      <c r="K167"/>
      <c r="L167"/>
    </row>
    <row r="168" spans="1:12" ht="12.75" customHeight="1">
      <c r="A168"/>
      <c r="B168"/>
      <c r="C168"/>
      <c r="D168"/>
      <c r="E168"/>
      <c r="F168"/>
      <c r="G168"/>
      <c r="H168"/>
      <c r="I168"/>
      <c r="J168"/>
      <c r="K168"/>
      <c r="L168"/>
    </row>
    <row r="169" spans="1:12" ht="12.75" customHeight="1">
      <c r="A169"/>
      <c r="B169"/>
      <c r="C169"/>
      <c r="D169"/>
      <c r="E169"/>
      <c r="F169"/>
      <c r="G169"/>
      <c r="H169"/>
      <c r="I169"/>
      <c r="J169"/>
      <c r="K169"/>
      <c r="L169"/>
    </row>
    <row r="170" spans="1:12" ht="12.75" customHeight="1">
      <c r="A170"/>
      <c r="B170"/>
      <c r="C170"/>
      <c r="D170"/>
      <c r="E170"/>
      <c r="F170"/>
      <c r="G170"/>
      <c r="H170"/>
      <c r="I170"/>
      <c r="J170"/>
      <c r="K170"/>
      <c r="L170"/>
    </row>
    <row r="171" spans="1:12" ht="12.75" customHeight="1">
      <c r="A171"/>
      <c r="B171"/>
      <c r="C171"/>
      <c r="D171"/>
      <c r="E171"/>
      <c r="F171"/>
      <c r="G171"/>
      <c r="H171"/>
      <c r="I171"/>
      <c r="J171"/>
      <c r="K171"/>
      <c r="L171"/>
    </row>
    <row r="172" spans="1:12" ht="12.75" customHeight="1">
      <c r="A172"/>
      <c r="B172"/>
      <c r="C172"/>
      <c r="D172"/>
      <c r="E172"/>
      <c r="F172"/>
      <c r="G172"/>
      <c r="H172"/>
      <c r="I172"/>
      <c r="J172"/>
      <c r="K172"/>
      <c r="L172"/>
    </row>
    <row r="173" spans="1:12" ht="12.75" customHeight="1">
      <c r="A173"/>
      <c r="B173"/>
      <c r="C173"/>
      <c r="D173"/>
      <c r="E173"/>
      <c r="F173"/>
      <c r="G173"/>
      <c r="H173"/>
      <c r="I173"/>
      <c r="J173"/>
      <c r="K173"/>
      <c r="L173"/>
    </row>
    <row r="174" spans="1:12" ht="12.75" customHeight="1">
      <c r="A174"/>
      <c r="B174"/>
      <c r="C174"/>
      <c r="D174"/>
      <c r="E174"/>
      <c r="F174"/>
      <c r="G174"/>
      <c r="H174"/>
      <c r="I174"/>
      <c r="J174"/>
      <c r="K174"/>
      <c r="L174"/>
    </row>
    <row r="175" spans="1:12" ht="12.75" customHeight="1">
      <c r="A175"/>
      <c r="B175"/>
      <c r="C175"/>
      <c r="D175"/>
      <c r="E175"/>
      <c r="F175"/>
      <c r="G175"/>
      <c r="H175"/>
      <c r="I175"/>
      <c r="J175"/>
      <c r="K175"/>
      <c r="L175"/>
    </row>
    <row r="176" spans="1:12" ht="12.75" customHeight="1">
      <c r="A176"/>
      <c r="B176"/>
      <c r="C176"/>
      <c r="D176"/>
      <c r="E176"/>
      <c r="F176"/>
      <c r="G176"/>
      <c r="H176"/>
      <c r="I176"/>
      <c r="J176"/>
      <c r="K176"/>
      <c r="L176"/>
    </row>
    <row r="177" spans="1:12" ht="12.75" customHeight="1">
      <c r="A177"/>
      <c r="B177"/>
      <c r="C177"/>
      <c r="D177"/>
      <c r="E177"/>
      <c r="F177"/>
      <c r="G177"/>
      <c r="H177"/>
      <c r="I177"/>
      <c r="J177"/>
      <c r="K177"/>
      <c r="L177"/>
    </row>
    <row r="178" spans="1:12" ht="12.75" customHeight="1">
      <c r="A178"/>
      <c r="B178"/>
      <c r="C178"/>
      <c r="D178"/>
      <c r="E178"/>
      <c r="F178"/>
      <c r="G178"/>
      <c r="H178"/>
      <c r="I178"/>
      <c r="J178"/>
      <c r="K178"/>
      <c r="L178"/>
    </row>
    <row r="179" spans="1:12" ht="12.75" customHeight="1">
      <c r="A179"/>
      <c r="B179"/>
      <c r="C179"/>
      <c r="D179"/>
      <c r="E179"/>
      <c r="F179"/>
      <c r="G179"/>
      <c r="H179"/>
      <c r="I179"/>
      <c r="J179"/>
      <c r="K179"/>
      <c r="L179"/>
    </row>
    <row r="180" spans="1:12" ht="12.75" customHeight="1">
      <c r="A180"/>
      <c r="B180"/>
      <c r="C180"/>
      <c r="D180"/>
      <c r="E180"/>
      <c r="F180"/>
      <c r="G180"/>
      <c r="H180"/>
      <c r="I180"/>
      <c r="J180"/>
      <c r="K180"/>
      <c r="L180"/>
    </row>
    <row r="181" spans="1:12" ht="12.75" customHeight="1">
      <c r="A181"/>
      <c r="B181"/>
      <c r="C181"/>
      <c r="D181"/>
      <c r="E181"/>
      <c r="F181"/>
      <c r="G181"/>
      <c r="H181"/>
      <c r="I181"/>
      <c r="J181"/>
      <c r="K181"/>
      <c r="L181"/>
    </row>
    <row r="182" spans="1:12" ht="12.75" customHeight="1">
      <c r="A182"/>
      <c r="B182"/>
      <c r="C182"/>
      <c r="D182"/>
      <c r="E182"/>
      <c r="F182"/>
      <c r="G182"/>
      <c r="H182"/>
      <c r="I182"/>
      <c r="J182"/>
      <c r="K182"/>
      <c r="L182"/>
    </row>
    <row r="183" spans="1:12" ht="12.75" customHeight="1">
      <c r="A183"/>
      <c r="B183"/>
      <c r="C183"/>
      <c r="D183"/>
      <c r="E183"/>
      <c r="F183"/>
      <c r="G183"/>
      <c r="H183"/>
      <c r="I183"/>
      <c r="J183"/>
      <c r="K183"/>
      <c r="L183"/>
    </row>
    <row r="184" spans="1:12" ht="12.75" customHeight="1">
      <c r="A184"/>
      <c r="B184"/>
      <c r="C184"/>
      <c r="D184"/>
      <c r="E184"/>
      <c r="F184"/>
      <c r="G184"/>
      <c r="H184"/>
      <c r="I184"/>
      <c r="J184"/>
      <c r="K184"/>
      <c r="L184"/>
    </row>
    <row r="185" spans="1:12" ht="12.75" customHeight="1">
      <c r="A185"/>
      <c r="B185"/>
      <c r="C185"/>
      <c r="D185"/>
      <c r="E185"/>
      <c r="F185"/>
      <c r="G185"/>
      <c r="H185"/>
      <c r="I185"/>
      <c r="J185"/>
      <c r="K185"/>
      <c r="L185"/>
    </row>
    <row r="186" spans="1:12" ht="12.75" customHeight="1">
      <c r="A186"/>
      <c r="B186"/>
      <c r="C186"/>
      <c r="D186"/>
      <c r="E186"/>
      <c r="F186"/>
      <c r="G186"/>
      <c r="H186"/>
      <c r="I186"/>
      <c r="J186"/>
      <c r="K186"/>
      <c r="L186"/>
    </row>
    <row r="187" spans="1:12" ht="12.75" customHeight="1">
      <c r="A187"/>
      <c r="B187"/>
      <c r="C187"/>
      <c r="D187"/>
      <c r="E187"/>
      <c r="F187"/>
      <c r="G187"/>
      <c r="H187"/>
      <c r="I187"/>
      <c r="J187"/>
      <c r="K187"/>
      <c r="L187"/>
    </row>
    <row r="188" spans="1:12" ht="12.75" customHeight="1">
      <c r="A188"/>
      <c r="B188"/>
      <c r="C188"/>
      <c r="D188"/>
      <c r="E188"/>
      <c r="F188"/>
      <c r="G188"/>
      <c r="H188"/>
      <c r="I188"/>
      <c r="J188"/>
      <c r="K188"/>
      <c r="L188"/>
    </row>
    <row r="189" spans="1:12" ht="12.75" customHeight="1">
      <c r="A189"/>
      <c r="B189"/>
      <c r="C189"/>
      <c r="D189"/>
      <c r="E189"/>
      <c r="F189"/>
      <c r="G189"/>
      <c r="H189"/>
      <c r="I189"/>
      <c r="J189"/>
      <c r="K189"/>
      <c r="L189"/>
    </row>
    <row r="190" spans="1:12" ht="12.75" customHeight="1">
      <c r="A190"/>
      <c r="B190"/>
      <c r="C190"/>
      <c r="D190"/>
      <c r="E190"/>
      <c r="F190"/>
      <c r="G190"/>
      <c r="H190"/>
      <c r="I190"/>
      <c r="J190"/>
      <c r="K190"/>
      <c r="L190"/>
    </row>
    <row r="191" spans="1:12" ht="12.75" customHeight="1">
      <c r="A191"/>
      <c r="B191"/>
      <c r="C191"/>
      <c r="D191"/>
      <c r="E191"/>
      <c r="F191"/>
      <c r="G191"/>
      <c r="H191"/>
      <c r="I191"/>
      <c r="J191"/>
      <c r="K191"/>
      <c r="L191"/>
    </row>
    <row r="192" spans="1:12" ht="12.75" customHeight="1">
      <c r="A192"/>
      <c r="B192"/>
      <c r="C192"/>
      <c r="D192"/>
      <c r="E192"/>
      <c r="F192"/>
      <c r="G192"/>
      <c r="H192"/>
      <c r="I192"/>
      <c r="J192"/>
      <c r="K192"/>
      <c r="L192"/>
    </row>
    <row r="193" spans="1:12" ht="12.75" customHeight="1">
      <c r="A193"/>
      <c r="B193"/>
      <c r="C193"/>
      <c r="D193"/>
      <c r="E193"/>
      <c r="F193"/>
      <c r="G193"/>
      <c r="H193"/>
      <c r="I193"/>
      <c r="J193"/>
      <c r="K193"/>
      <c r="L193"/>
    </row>
    <row r="194" spans="1:12" ht="12.75" customHeight="1">
      <c r="A194"/>
      <c r="B194"/>
      <c r="C194"/>
      <c r="D194"/>
      <c r="E194"/>
      <c r="F194"/>
      <c r="G194"/>
      <c r="H194"/>
      <c r="I194"/>
      <c r="J194"/>
      <c r="K194"/>
      <c r="L194"/>
    </row>
    <row r="195" spans="1:12" ht="12.75" customHeight="1">
      <c r="A195"/>
      <c r="B195"/>
      <c r="C195"/>
      <c r="D195"/>
      <c r="E195"/>
      <c r="F195"/>
      <c r="G195"/>
      <c r="H195"/>
      <c r="I195"/>
      <c r="J195"/>
      <c r="K195"/>
      <c r="L195"/>
    </row>
    <row r="196" spans="1:12" ht="12.75" customHeight="1">
      <c r="A196"/>
      <c r="B196"/>
      <c r="C196"/>
      <c r="D196"/>
      <c r="E196"/>
      <c r="F196"/>
      <c r="G196"/>
      <c r="H196"/>
      <c r="I196"/>
      <c r="J196"/>
      <c r="K196"/>
      <c r="L196"/>
    </row>
    <row r="197" spans="1:12" ht="12.75" customHeight="1">
      <c r="A197"/>
      <c r="B197"/>
      <c r="C197"/>
      <c r="D197"/>
      <c r="E197"/>
      <c r="F197"/>
      <c r="G197"/>
      <c r="H197"/>
      <c r="I197"/>
      <c r="J197"/>
      <c r="K197"/>
      <c r="L197"/>
    </row>
    <row r="198" spans="1:12" ht="12.75" customHeight="1">
      <c r="A198"/>
      <c r="B198"/>
      <c r="C198"/>
      <c r="D198"/>
      <c r="E198"/>
      <c r="F198"/>
      <c r="G198"/>
      <c r="H198"/>
      <c r="I198"/>
      <c r="J198"/>
      <c r="K198"/>
      <c r="L198"/>
    </row>
    <row r="199" spans="1:12" ht="12.75" customHeight="1">
      <c r="A199"/>
      <c r="B199"/>
      <c r="C199"/>
      <c r="D199"/>
      <c r="E199"/>
      <c r="F199"/>
      <c r="G199"/>
      <c r="H199"/>
      <c r="I199"/>
      <c r="J199"/>
      <c r="K199"/>
      <c r="L199"/>
    </row>
    <row r="200" spans="1:12" ht="12.75" customHeight="1">
      <c r="A200"/>
      <c r="B200"/>
      <c r="C200"/>
      <c r="D200"/>
      <c r="E200"/>
      <c r="F200"/>
      <c r="G200"/>
      <c r="H200"/>
      <c r="I200"/>
      <c r="J200"/>
      <c r="K200"/>
      <c r="L200"/>
    </row>
    <row r="201" spans="1:12" ht="12.75" customHeight="1">
      <c r="A201"/>
      <c r="B201"/>
      <c r="C201"/>
      <c r="D201"/>
      <c r="E201"/>
      <c r="F201"/>
      <c r="G201"/>
      <c r="H201"/>
      <c r="I201"/>
      <c r="J201"/>
      <c r="K201"/>
      <c r="L201"/>
    </row>
    <row r="202" spans="1:12" ht="12.75" customHeight="1">
      <c r="A202"/>
      <c r="B202"/>
      <c r="C202"/>
      <c r="D202"/>
      <c r="E202"/>
      <c r="F202"/>
      <c r="G202"/>
      <c r="H202"/>
      <c r="I202"/>
      <c r="J202"/>
      <c r="K202"/>
      <c r="L202"/>
    </row>
    <row r="203" spans="1:12" ht="12.75" customHeight="1">
      <c r="A203"/>
      <c r="B203"/>
      <c r="C203"/>
      <c r="D203"/>
      <c r="E203"/>
      <c r="F203"/>
      <c r="G203"/>
      <c r="H203"/>
      <c r="I203"/>
      <c r="J203"/>
      <c r="K203"/>
      <c r="L203"/>
    </row>
    <row r="204" spans="1:12" ht="12.75" customHeight="1">
      <c r="A204"/>
      <c r="B204"/>
      <c r="C204"/>
      <c r="D204"/>
      <c r="E204"/>
      <c r="F204"/>
      <c r="G204"/>
      <c r="H204"/>
      <c r="I204"/>
      <c r="J204"/>
      <c r="K204"/>
      <c r="L204"/>
    </row>
    <row r="205" spans="1:12" ht="12.75" customHeight="1">
      <c r="A205"/>
      <c r="B205"/>
      <c r="C205"/>
      <c r="D205"/>
      <c r="E205"/>
      <c r="F205"/>
      <c r="G205"/>
      <c r="H205"/>
      <c r="I205"/>
      <c r="J205"/>
      <c r="K205"/>
      <c r="L205"/>
    </row>
    <row r="206" spans="1:12" ht="12.75" customHeight="1">
      <c r="A206"/>
      <c r="B206"/>
      <c r="C206"/>
      <c r="D206"/>
      <c r="E206"/>
      <c r="F206"/>
      <c r="G206"/>
      <c r="H206"/>
      <c r="I206"/>
      <c r="J206"/>
      <c r="K206"/>
      <c r="L206"/>
    </row>
    <row r="207" spans="1:12" ht="12.75" customHeight="1">
      <c r="A207"/>
      <c r="B207"/>
      <c r="C207"/>
      <c r="D207"/>
      <c r="E207"/>
      <c r="F207"/>
      <c r="G207"/>
      <c r="H207"/>
      <c r="I207"/>
      <c r="J207"/>
      <c r="K207"/>
      <c r="L207"/>
    </row>
    <row r="208" spans="1:12" ht="12.75" customHeight="1">
      <c r="A208"/>
      <c r="B208"/>
      <c r="C208"/>
      <c r="D208"/>
      <c r="E208"/>
      <c r="F208"/>
      <c r="G208"/>
      <c r="H208"/>
      <c r="I208"/>
      <c r="J208"/>
      <c r="K208"/>
      <c r="L208"/>
    </row>
    <row r="209" spans="1:12" ht="12.75" customHeight="1">
      <c r="A209"/>
      <c r="B209"/>
      <c r="C209"/>
      <c r="D209"/>
      <c r="E209"/>
      <c r="F209"/>
      <c r="G209"/>
      <c r="H209"/>
      <c r="I209"/>
      <c r="J209"/>
      <c r="K209"/>
      <c r="L209"/>
    </row>
    <row r="210" spans="1:12" ht="12.75" customHeight="1">
      <c r="A210"/>
      <c r="B210"/>
      <c r="C210"/>
      <c r="D210"/>
      <c r="E210"/>
      <c r="F210"/>
      <c r="G210"/>
      <c r="H210"/>
      <c r="I210"/>
      <c r="J210"/>
      <c r="K210"/>
      <c r="L210"/>
    </row>
    <row r="211" spans="1:12" ht="12.75" customHeight="1">
      <c r="A211"/>
      <c r="B211"/>
      <c r="C211"/>
      <c r="D211"/>
      <c r="E211"/>
      <c r="F211"/>
      <c r="G211"/>
      <c r="H211"/>
      <c r="I211"/>
      <c r="J211"/>
      <c r="K211"/>
      <c r="L211"/>
    </row>
    <row r="212" spans="1:12" ht="12.75" customHeight="1">
      <c r="A212"/>
      <c r="B212"/>
      <c r="C212"/>
      <c r="D212"/>
      <c r="E212"/>
      <c r="F212"/>
      <c r="G212"/>
      <c r="H212"/>
      <c r="I212"/>
      <c r="J212"/>
      <c r="K212"/>
      <c r="L212"/>
    </row>
    <row r="213" spans="1:12" ht="12.75" customHeight="1">
      <c r="A213"/>
      <c r="B213"/>
      <c r="C213"/>
      <c r="D213"/>
      <c r="E213"/>
      <c r="F213"/>
      <c r="G213"/>
      <c r="H213"/>
      <c r="I213"/>
      <c r="J213"/>
      <c r="K213"/>
      <c r="L213"/>
    </row>
    <row r="214" spans="1:12" ht="12.75" customHeight="1">
      <c r="A214"/>
      <c r="B214"/>
      <c r="C214"/>
      <c r="D214"/>
      <c r="E214"/>
      <c r="F214"/>
      <c r="G214"/>
      <c r="H214"/>
      <c r="I214"/>
      <c r="J214"/>
      <c r="K214"/>
      <c r="L214"/>
    </row>
    <row r="215" spans="1:12" ht="12.75" customHeight="1">
      <c r="A215"/>
      <c r="B215"/>
      <c r="C215"/>
      <c r="D215"/>
      <c r="E215"/>
      <c r="F215"/>
      <c r="G215"/>
      <c r="H215"/>
      <c r="I215"/>
      <c r="J215"/>
      <c r="K215"/>
      <c r="L215"/>
    </row>
    <row r="216" spans="1:12" ht="12.75" customHeight="1">
      <c r="A216"/>
      <c r="B216"/>
      <c r="C216"/>
      <c r="D216"/>
      <c r="E216"/>
      <c r="F216"/>
      <c r="G216"/>
      <c r="H216"/>
      <c r="I216"/>
      <c r="J216"/>
      <c r="K216"/>
      <c r="L216"/>
    </row>
    <row r="217" spans="1:12" ht="12.75" customHeight="1">
      <c r="A217"/>
      <c r="B217"/>
      <c r="C217"/>
      <c r="D217"/>
      <c r="E217"/>
      <c r="F217"/>
      <c r="G217"/>
      <c r="H217"/>
      <c r="I217"/>
      <c r="J217"/>
      <c r="K217"/>
      <c r="L217"/>
    </row>
    <row r="218" spans="1:12" ht="12.75" customHeight="1">
      <c r="A218"/>
      <c r="B218"/>
      <c r="C218"/>
      <c r="D218"/>
      <c r="E218"/>
      <c r="F218"/>
      <c r="G218"/>
      <c r="H218"/>
      <c r="I218"/>
      <c r="J218"/>
      <c r="K218"/>
      <c r="L218"/>
    </row>
    <row r="219" spans="1:12" ht="12.75" customHeight="1">
      <c r="A219"/>
      <c r="B219"/>
      <c r="C219"/>
      <c r="D219"/>
      <c r="E219"/>
      <c r="F219"/>
      <c r="G219"/>
      <c r="H219"/>
      <c r="I219"/>
      <c r="J219"/>
      <c r="K219"/>
      <c r="L219"/>
    </row>
    <row r="220" spans="1:12" ht="12.75" customHeight="1">
      <c r="A220"/>
      <c r="B220"/>
      <c r="C220"/>
      <c r="D220"/>
      <c r="E220"/>
      <c r="F220"/>
      <c r="G220"/>
      <c r="H220"/>
      <c r="I220"/>
      <c r="J220"/>
      <c r="K220"/>
      <c r="L220"/>
    </row>
    <row r="221" spans="1:12" ht="12.75" customHeight="1">
      <c r="A221"/>
      <c r="B221"/>
      <c r="C221"/>
      <c r="D221"/>
      <c r="E221"/>
      <c r="F221"/>
      <c r="G221"/>
      <c r="H221"/>
      <c r="I221"/>
      <c r="J221"/>
      <c r="K221"/>
      <c r="L221"/>
    </row>
    <row r="222" spans="1:12" ht="12.75" customHeight="1">
      <c r="A222"/>
      <c r="B222"/>
      <c r="C222"/>
      <c r="D222"/>
      <c r="E222"/>
      <c r="F222"/>
      <c r="G222"/>
      <c r="H222"/>
      <c r="I222"/>
      <c r="J222"/>
      <c r="K222"/>
      <c r="L222"/>
    </row>
  </sheetData>
  <sheetProtection selectLockedCells="1" selectUnlockedCells="1"/>
  <phoneticPr fontId="9" type="noConversion"/>
  <pageMargins left="0.75" right="0.75" top="1" bottom="1" header="0.51180555555555551" footer="0.5118055555555555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Max</vt:lpstr>
      <vt:lpstr>Volume Calcs</vt:lpstr>
      <vt:lpstr>#37v2</vt:lpstr>
      <vt:lpstr>#31</vt:lpstr>
      <vt:lpstr>#32v2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Iam Centurion</cp:lastModifiedBy>
  <dcterms:created xsi:type="dcterms:W3CDTF">2014-05-15T16:13:58Z</dcterms:created>
  <dcterms:modified xsi:type="dcterms:W3CDTF">2014-06-27T05:19:55Z</dcterms:modified>
</cp:coreProperties>
</file>